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3"/>
  </bookViews>
  <sheets>
    <sheet name="表皮" sheetId="1" r:id="rId1"/>
    <sheet name="17年决算" sheetId="2" r:id="rId2"/>
    <sheet name="17年支出明细" sheetId="3" r:id="rId3"/>
    <sheet name="17年预算 (附件3) " sheetId="4" r:id="rId4"/>
  </sheets>
  <definedNames>
    <definedName name="_xlfn.IFERROR" hidden="1">#NAME?</definedName>
    <definedName name="_xlnm.Print_Titles" localSheetId="3">'17年预算 (附件3) '!$1:$5</definedName>
    <definedName name="_xlnm.Print_Titles" localSheetId="1">'17年决算'!$1:$5</definedName>
    <definedName name="_xlnm.Print_Titles" localSheetId="2">'17年支出明细'!$1:$4</definedName>
  </definedNames>
  <calcPr fullCalcOnLoad="1"/>
</workbook>
</file>

<file path=xl/sharedStrings.xml><?xml version="1.0" encoding="utf-8"?>
<sst xmlns="http://schemas.openxmlformats.org/spreadsheetml/2006/main" count="582" uniqueCount="501">
  <si>
    <t>关于石楼县2017年财政决算</t>
  </si>
  <si>
    <t>及2018年上半年财政预算执行情况的报告附件</t>
  </si>
  <si>
    <t>石楼县人民政府</t>
  </si>
  <si>
    <t>附件一</t>
  </si>
  <si>
    <t>石楼县2017年一般公共预算决算情况表</t>
  </si>
  <si>
    <t>单位：万元</t>
  </si>
  <si>
    <t>收         入</t>
  </si>
  <si>
    <t>功能支出分类</t>
  </si>
  <si>
    <t>经济支出分类</t>
  </si>
  <si>
    <t>项         目</t>
  </si>
  <si>
    <t>预算数</t>
  </si>
  <si>
    <t>调整预算数</t>
  </si>
  <si>
    <t>决算数</t>
  </si>
  <si>
    <t>功能分类(项级）</t>
  </si>
  <si>
    <t>项目</t>
  </si>
  <si>
    <t>其中：基本支出</t>
  </si>
  <si>
    <t>一、公共预算收入合计</t>
  </si>
  <si>
    <t>一、一般公共服务支出</t>
  </si>
  <si>
    <t>一、工资福利支出</t>
  </si>
  <si>
    <t xml:space="preserve">  1、分部门收入</t>
  </si>
  <si>
    <t>二、国防支出</t>
  </si>
  <si>
    <t xml:space="preserve">  基本工资</t>
  </si>
  <si>
    <t xml:space="preserve">    国税部门组织收入</t>
  </si>
  <si>
    <t>三、公共安全支出</t>
  </si>
  <si>
    <t xml:space="preserve">  津贴补贴</t>
  </si>
  <si>
    <t xml:space="preserve">    地税部门组织收入</t>
  </si>
  <si>
    <t>四、教育支出</t>
  </si>
  <si>
    <t xml:space="preserve">  奖金</t>
  </si>
  <si>
    <t xml:space="preserve">    财政部门组织收入</t>
  </si>
  <si>
    <t>五、科学技术支出</t>
  </si>
  <si>
    <t xml:space="preserve">  社会保障缴费</t>
  </si>
  <si>
    <t>2、分税种收入</t>
  </si>
  <si>
    <t>六、文化体育与传媒支出</t>
  </si>
  <si>
    <t xml:space="preserve">  伙食补助费</t>
  </si>
  <si>
    <t xml:space="preserve">    增值税</t>
  </si>
  <si>
    <t>七、社会保障和就业支出</t>
  </si>
  <si>
    <t xml:space="preserve">  绩效工资</t>
  </si>
  <si>
    <t xml:space="preserve">    其中：改征增值税</t>
  </si>
  <si>
    <t>八、医疗卫生与计划生育支出</t>
  </si>
  <si>
    <t xml:space="preserve">  其他工资福利支出</t>
  </si>
  <si>
    <t xml:space="preserve">    营业税</t>
  </si>
  <si>
    <t>九、节能环保支出</t>
  </si>
  <si>
    <t>二、商品和服务支出</t>
  </si>
  <si>
    <t xml:space="preserve">    企业所得税</t>
  </si>
  <si>
    <t>十、城乡社区支出</t>
  </si>
  <si>
    <t xml:space="preserve">  办公费</t>
  </si>
  <si>
    <t xml:space="preserve">    个人所得税</t>
  </si>
  <si>
    <t>十一、农林水支出</t>
  </si>
  <si>
    <t xml:space="preserve">  印刷费</t>
  </si>
  <si>
    <t xml:space="preserve">    资源税</t>
  </si>
  <si>
    <t>十二、交通运输支出</t>
  </si>
  <si>
    <t xml:space="preserve">  咨询费</t>
  </si>
  <si>
    <t xml:space="preserve">    城市维护建设税</t>
  </si>
  <si>
    <t>十三、资源勘探信息等支出</t>
  </si>
  <si>
    <t xml:space="preserve">  手续费</t>
  </si>
  <si>
    <t xml:space="preserve">    房产税</t>
  </si>
  <si>
    <t>十四、商业服务业等支出</t>
  </si>
  <si>
    <t xml:space="preserve">  水费</t>
  </si>
  <si>
    <t xml:space="preserve">    印花税</t>
  </si>
  <si>
    <t>十五、金融支出</t>
  </si>
  <si>
    <t xml:space="preserve">  电费</t>
  </si>
  <si>
    <t xml:space="preserve">    城镇土地使用税</t>
  </si>
  <si>
    <t>十六、援助其他地区支出</t>
  </si>
  <si>
    <t xml:space="preserve">  邮电费</t>
  </si>
  <si>
    <t xml:space="preserve">    土地增值税</t>
  </si>
  <si>
    <t>十七、国土海洋气象等支出</t>
  </si>
  <si>
    <t xml:space="preserve">  取暖费</t>
  </si>
  <si>
    <t xml:space="preserve">    车船税</t>
  </si>
  <si>
    <t>十八、住房保障支出</t>
  </si>
  <si>
    <t xml:space="preserve">  物业管理费</t>
  </si>
  <si>
    <t xml:space="preserve">    耕地占用税</t>
  </si>
  <si>
    <t>十九、粮油物资储备支出</t>
  </si>
  <si>
    <t xml:space="preserve">  差旅费</t>
  </si>
  <si>
    <t xml:space="preserve">    契税</t>
  </si>
  <si>
    <t>二十、预备费</t>
  </si>
  <si>
    <t xml:space="preserve">  维修(护)费</t>
  </si>
  <si>
    <t xml:space="preserve">    专项收入</t>
  </si>
  <si>
    <t>二十一、债务付息支出</t>
  </si>
  <si>
    <t xml:space="preserve">  租赁费</t>
  </si>
  <si>
    <t xml:space="preserve">    行政事业性收费</t>
  </si>
  <si>
    <t>二十二、其他支出</t>
  </si>
  <si>
    <t xml:space="preserve">  会议费</t>
  </si>
  <si>
    <t xml:space="preserve">    罚没收入</t>
  </si>
  <si>
    <t>公共财政支出小计</t>
  </si>
  <si>
    <t xml:space="preserve">  培训费</t>
  </si>
  <si>
    <t xml:space="preserve">    国有资源（资产）有偿使用收入</t>
  </si>
  <si>
    <t>上解上级支出</t>
  </si>
  <si>
    <t xml:space="preserve">  公务接待费</t>
  </si>
  <si>
    <t xml:space="preserve">    其他收入</t>
  </si>
  <si>
    <t>债务还本支出</t>
  </si>
  <si>
    <t xml:space="preserve">  专用材料费</t>
  </si>
  <si>
    <t>二、上级补助收入</t>
  </si>
  <si>
    <t>安排预算稳定调节基金</t>
  </si>
  <si>
    <t xml:space="preserve">  被装购置费</t>
  </si>
  <si>
    <t xml:space="preserve">   返还性收入</t>
  </si>
  <si>
    <t>动用预算周转金</t>
  </si>
  <si>
    <t xml:space="preserve">  专用燃料费</t>
  </si>
  <si>
    <t xml:space="preserve"> 一般性转移支付</t>
  </si>
  <si>
    <t>年终结转</t>
  </si>
  <si>
    <t xml:space="preserve">  劳务费</t>
  </si>
  <si>
    <t xml:space="preserve">      体制补助收入</t>
  </si>
  <si>
    <t xml:space="preserve">  委托业务费</t>
  </si>
  <si>
    <t xml:space="preserve">      均衡性转移支付收入</t>
  </si>
  <si>
    <t xml:space="preserve">  工会经费</t>
  </si>
  <si>
    <t xml:space="preserve">      革命老区及民族和边境地区转移支付</t>
  </si>
  <si>
    <t xml:space="preserve">  公务用车运行维护费</t>
  </si>
  <si>
    <t xml:space="preserve">      县级基本财力保障机制奖补资金收入</t>
  </si>
  <si>
    <t xml:space="preserve">  其他交通费用</t>
  </si>
  <si>
    <t xml:space="preserve">      结算补助收入</t>
  </si>
  <si>
    <t xml:space="preserve">  其他商品和服务支出</t>
  </si>
  <si>
    <t xml:space="preserve">      基层公检法司转移支付收入</t>
  </si>
  <si>
    <t>三、对个人和家庭的补助</t>
  </si>
  <si>
    <t xml:space="preserve">      义务教育等转移支付收入</t>
  </si>
  <si>
    <t xml:space="preserve">  离休费</t>
  </si>
  <si>
    <t xml:space="preserve">      基本养老保险和低保等转移支付收入</t>
  </si>
  <si>
    <t xml:space="preserve">  退休费</t>
  </si>
  <si>
    <t>贫困地区转移支付</t>
  </si>
  <si>
    <t xml:space="preserve">  抚恤金</t>
  </si>
  <si>
    <t xml:space="preserve">      农村综合改革转移支付收入</t>
  </si>
  <si>
    <t xml:space="preserve">  生活补助</t>
  </si>
  <si>
    <t xml:space="preserve">      重点生态功能区转移支付收入</t>
  </si>
  <si>
    <t xml:space="preserve">  救济费</t>
  </si>
  <si>
    <t xml:space="preserve">      固定数额补助收入</t>
  </si>
  <si>
    <t xml:space="preserve">  医疗费</t>
  </si>
  <si>
    <t>其他一般转移支付</t>
  </si>
  <si>
    <t xml:space="preserve">  助学金</t>
  </si>
  <si>
    <t xml:space="preserve">  专项转移支付收入</t>
  </si>
  <si>
    <t xml:space="preserve">  奖励金</t>
  </si>
  <si>
    <t>三、债务转贷收入</t>
  </si>
  <si>
    <t xml:space="preserve">  生产补贴</t>
  </si>
  <si>
    <t>四、上年结余</t>
  </si>
  <si>
    <t xml:space="preserve">  住房公积金</t>
  </si>
  <si>
    <t>五、调入预算稳定调节基金</t>
  </si>
  <si>
    <t xml:space="preserve">  采暖补贴</t>
  </si>
  <si>
    <t>六、调入资金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</si>
  <si>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</si>
  <si>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</si>
  <si>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</si>
  <si>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</si>
  <si>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</si>
  <si>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</si>
  <si>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</si>
  <si>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国内债务付息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</si>
  <si>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</si>
  <si>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</si>
  <si>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</si>
  <si>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</si>
  <si>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</si>
  <si>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</si>
  <si>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</si>
  <si>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土地补偿</t>
  </si>
  <si>
    <t xml:space="preserve">  拆迁补偿</t>
  </si>
  <si>
    <t xml:space="preserve">  其他资本性支出</t>
  </si>
  <si>
    <t>七、其他支出</t>
  </si>
  <si>
    <t>收入总计</t>
  </si>
  <si>
    <t>支出总计</t>
  </si>
  <si>
    <t>合   计</t>
  </si>
  <si>
    <t>附件二</t>
  </si>
  <si>
    <t>石楼县2017年一般公共预算支出决算功能分类明细表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</si>
  <si>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</si>
  <si>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</si>
  <si>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</si>
  <si>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</si>
  <si>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</si>
  <si>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</si>
  <si>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政协事务</t>
  </si>
  <si>
    <t xml:space="preserve">  政府办公厅(室)及相关机构事务</t>
  </si>
  <si>
    <t xml:space="preserve">    机关服务</t>
  </si>
  <si>
    <t xml:space="preserve">    信访事务</t>
  </si>
  <si>
    <t xml:space="preserve">    事业运行</t>
  </si>
  <si>
    <t xml:space="preserve">  发展与改革事务</t>
  </si>
  <si>
    <t xml:space="preserve">    经济体制改革研究</t>
  </si>
  <si>
    <t xml:space="preserve">    物价管理</t>
  </si>
  <si>
    <t xml:space="preserve">  统计信息事务</t>
  </si>
  <si>
    <t xml:space="preserve">    专项普查活动</t>
  </si>
  <si>
    <t xml:space="preserve">  财政事务</t>
  </si>
  <si>
    <t xml:space="preserve">  税收事务</t>
  </si>
  <si>
    <t xml:space="preserve">  审计事务</t>
  </si>
  <si>
    <t xml:space="preserve">    一般行政管理事务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</si>
  <si>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</si>
  <si>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</si>
  <si>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</si>
  <si>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</si>
  <si>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</si>
  <si>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  其他工商行政管理事务支出</t>
  </si>
  <si>
    <t xml:space="preserve">  宗教事务</t>
  </si>
  <si>
    <t xml:space="preserve">  档案事务</t>
  </si>
  <si>
    <t xml:space="preserve">    档案馆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</si>
  <si>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</si>
  <si>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</si>
  <si>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</si>
  <si>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</si>
  <si>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</si>
  <si>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</si>
  <si>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</si>
  <si>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</si>
  <si>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>国防支出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</si>
  <si>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</si>
  <si>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</si>
  <si>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</si>
  <si>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</si>
  <si>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</si>
  <si>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消防</t>
  </si>
  <si>
    <t xml:space="preserve">    其他武装警察支出</t>
  </si>
  <si>
    <t xml:space="preserve">  公安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</si>
  <si>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</si>
  <si>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</si>
  <si>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</si>
  <si>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</si>
  <si>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</si>
  <si>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</si>
  <si>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法律援助</t>
  </si>
  <si>
    <t xml:space="preserve">  国家保密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</si>
  <si>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</si>
  <si>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</si>
  <si>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</si>
  <si>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</si>
  <si>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</si>
  <si>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</si>
  <si>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</si>
  <si>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</si>
  <si>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</si>
  <si>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</si>
  <si>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</si>
  <si>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</si>
  <si>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</si>
  <si>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</si>
  <si>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</si>
  <si>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</si>
  <si>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</si>
  <si>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</si>
  <si>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</si>
  <si>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</si>
  <si>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</si>
  <si>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</si>
  <si>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</si>
  <si>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</si>
  <si>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应用研究</t>
  </si>
  <si>
    <t xml:space="preserve">    其他应用研究支出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</si>
  <si>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</si>
  <si>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</si>
  <si>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</si>
  <si>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</si>
  <si>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</si>
  <si>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</si>
  <si>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</si>
  <si>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</si>
  <si>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</si>
  <si>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</si>
  <si>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</si>
  <si>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</si>
  <si>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</si>
  <si>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</si>
  <si>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</si>
  <si>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体育场馆</t>
  </si>
  <si>
    <t xml:space="preserve">  新闻出版广播影视</t>
  </si>
  <si>
    <t xml:space="preserve">    新闻通讯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</si>
  <si>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</si>
  <si>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</si>
  <si>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</si>
  <si>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</si>
  <si>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</si>
  <si>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</si>
  <si>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</si>
  <si>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</si>
  <si>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</si>
  <si>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  行政区划和地名管理</t>
  </si>
  <si>
    <t xml:space="preserve">    基层政权和社区建设</t>
  </si>
  <si>
    <t xml:space="preserve">  行政事业单位离退休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</si>
  <si>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</si>
  <si>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</si>
  <si>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</si>
  <si>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</si>
  <si>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</si>
  <si>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</si>
  <si>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</si>
  <si>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</si>
  <si>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</si>
  <si>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</si>
  <si>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</si>
  <si>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</si>
  <si>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</si>
  <si>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</si>
  <si>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</si>
  <si>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</si>
  <si>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</si>
  <si>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</si>
  <si>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</si>
  <si>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</si>
  <si>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</si>
  <si>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</si>
  <si>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</si>
  <si>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</si>
  <si>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</si>
  <si>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</si>
  <si>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</si>
  <si>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</si>
  <si>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</si>
  <si>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</si>
  <si>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</si>
  <si>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财政对工伤保险基金的补助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</si>
  <si>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</si>
  <si>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</si>
  <si>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</si>
  <si>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</si>
  <si>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</si>
  <si>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</si>
  <si>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</si>
  <si>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</si>
  <si>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</si>
  <si>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</si>
  <si>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</si>
  <si>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</si>
  <si>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</si>
  <si>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</si>
  <si>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</si>
  <si>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</si>
  <si>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</si>
  <si>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</si>
  <si>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</si>
  <si>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</si>
  <si>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</si>
  <si>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</si>
  <si>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</si>
  <si>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</si>
  <si>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</si>
  <si>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</si>
  <si>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</si>
  <si>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</si>
  <si>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</si>
  <si>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</si>
  <si>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</si>
  <si>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</si>
  <si>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</si>
  <si>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</si>
  <si>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</si>
  <si>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</si>
  <si>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</si>
  <si>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</si>
  <si>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</si>
  <si>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</si>
  <si>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</si>
  <si>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</si>
  <si>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</si>
  <si>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</si>
  <si>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</si>
  <si>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</si>
  <si>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</si>
  <si>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</si>
  <si>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</si>
  <si>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</si>
  <si>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</si>
  <si>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</si>
  <si>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社会保险补助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</si>
  <si>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</si>
  <si>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</si>
  <si>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</si>
  <si>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</si>
  <si>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</si>
  <si>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</si>
  <si>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</si>
  <si>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</si>
  <si>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</si>
  <si>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</si>
  <si>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</si>
  <si>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</si>
  <si>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</si>
  <si>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</si>
  <si>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</si>
  <si>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</si>
  <si>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</si>
  <si>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</si>
  <si>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</si>
  <si>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</si>
  <si>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</si>
  <si>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</si>
  <si>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</si>
  <si>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</si>
  <si>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</si>
  <si>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</si>
  <si>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</si>
  <si>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农业资源保护修复与利用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</si>
  <si>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</si>
  <si>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</si>
  <si>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</si>
  <si>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</si>
  <si>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</si>
  <si>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森林生态效益补偿</t>
  </si>
  <si>
    <t xml:space="preserve">    林业自然保护区</t>
  </si>
  <si>
    <t xml:space="preserve">    林业执法与监督</t>
  </si>
  <si>
    <t xml:space="preserve">    其他林业支出</t>
  </si>
  <si>
    <t xml:space="preserve">  水利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</si>
  <si>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</si>
  <si>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</si>
  <si>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</si>
  <si>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</si>
  <si>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</si>
  <si>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</si>
  <si>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</si>
  <si>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</si>
  <si>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</si>
  <si>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农业综合开发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</si>
  <si>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</si>
  <si>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</si>
  <si>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</si>
  <si>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</si>
  <si>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</si>
  <si>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</si>
  <si>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</si>
  <si>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其他农林水支出(款)</t>
  </si>
  <si>
    <t xml:space="preserve">    化解其他公益性乡村债务支出</t>
  </si>
  <si>
    <t>交通运输支出</t>
  </si>
  <si>
    <t xml:space="preserve">  公路水路运输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</si>
  <si>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</si>
  <si>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</si>
  <si>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</si>
  <si>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</si>
  <si>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对出租车的补贴</t>
  </si>
  <si>
    <t xml:space="preserve">  车辆购置税支出</t>
  </si>
  <si>
    <t xml:space="preserve">    车辆购置税用于农村公路建设支出</t>
  </si>
  <si>
    <t>资源勘探信息等支出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</si>
  <si>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</si>
  <si>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</si>
  <si>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</si>
  <si>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</si>
  <si>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</si>
  <si>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</si>
  <si>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</si>
  <si>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</si>
  <si>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旅游行业业务管理</t>
  </si>
  <si>
    <t xml:space="preserve">  涉外发展服务支出</t>
  </si>
  <si>
    <t xml:space="preserve">    其他涉外发展服务支出</t>
  </si>
  <si>
    <t>国土海洋气象等支出</t>
  </si>
  <si>
    <t xml:space="preserve">  国土资源事务</t>
  </si>
  <si>
    <t xml:space="preserve">    地质灾害防治</t>
  </si>
  <si>
    <t xml:space="preserve">    其他国土资源事务支出</t>
  </si>
  <si>
    <t xml:space="preserve">  气象事务</t>
  </si>
  <si>
    <t xml:space="preserve">    气象事业机构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</si>
  <si>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</si>
  <si>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</si>
  <si>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</si>
  <si>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</si>
  <si>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</si>
  <si>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</si>
  <si>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</si>
  <si>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</si>
  <si>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</si>
  <si>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</si>
  <si>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</si>
  <si>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</si>
  <si>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</si>
  <si>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</si>
  <si>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其他粮油事务支出</t>
  </si>
  <si>
    <t xml:space="preserve">  粮油储备</t>
  </si>
  <si>
    <t xml:space="preserve">    储备粮油补贴</t>
  </si>
  <si>
    <t xml:space="preserve">    储备粮(油)库建设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</si>
  <si>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</si>
  <si>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</si>
  <si>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</si>
  <si>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</si>
  <si>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</si>
  <si>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地方政府其他一般债务付息支出</t>
  </si>
  <si>
    <t>附件三</t>
  </si>
  <si>
    <t>石楼县2018年一般公共预算收支执行情况表</t>
  </si>
  <si>
    <t>收入执行情况</t>
  </si>
  <si>
    <t>支出情况执行</t>
  </si>
  <si>
    <t>1-6月份完成数</t>
  </si>
  <si>
    <t>占比%</t>
  </si>
  <si>
    <t>1-6月份执行数</t>
  </si>
  <si>
    <t>备 注</t>
  </si>
  <si>
    <t>一、分税种完成</t>
  </si>
  <si>
    <t>合    计</t>
  </si>
  <si>
    <t>1、税收收入</t>
  </si>
  <si>
    <t>增值税</t>
  </si>
  <si>
    <t>其中：营改值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</si>
  <si>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</si>
  <si>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</si>
  <si>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</si>
  <si>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</si>
  <si>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</si>
  <si>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</si>
  <si>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</si>
  <si>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车船税</t>
  </si>
  <si>
    <t>耕地占用税</t>
  </si>
  <si>
    <t>契税</t>
  </si>
  <si>
    <t>2、非税收入小计</t>
  </si>
  <si>
    <t>专项收入</t>
  </si>
  <si>
    <t>十五、国土海洋气象等支出</t>
  </si>
  <si>
    <t>行政事业性收费收入</t>
  </si>
  <si>
    <t>十六、住房保障支出</t>
  </si>
  <si>
    <t>罚没收入</t>
  </si>
  <si>
    <t>十七、粮油物资储备支出</t>
  </si>
  <si>
    <t>国有资源（资产）有偿使用收入</t>
  </si>
  <si>
    <t>十八、预备费</t>
  </si>
  <si>
    <t>已执行623元，占预算的62.3%</t>
  </si>
  <si>
    <t>其他非税收入</t>
  </si>
  <si>
    <t>十九、债务付息支出</t>
  </si>
  <si>
    <t>二、分系统完成</t>
  </si>
  <si>
    <t>二十、其他支出</t>
  </si>
  <si>
    <t>税务部门</t>
  </si>
  <si>
    <t>财政部门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</si>
</sst>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0_);[Red]\(0.00\)"/>
    <numFmt numFmtId="182" formatCode="0.00_ "/>
    <numFmt numFmtId="183" formatCode="0.0_ "/>
    <numFmt numFmtId="184" formatCode="0_ "/>
  </numFmts>
  <fonts count="52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24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2"/>
      <name val="楷体_GB2312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181" fontId="3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 applyProtection="1">
      <alignment vertical="center"/>
      <protection/>
    </xf>
    <xf numFmtId="182" fontId="3" fillId="0" borderId="9" xfId="0" applyNumberFormat="1" applyFont="1" applyBorder="1" applyAlignment="1">
      <alignment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horizontal="left" vertical="center" wrapText="1" shrinkToFit="1"/>
    </xf>
    <xf numFmtId="1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8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>
      <alignment horizontal="left" vertical="center" shrinkToFit="1"/>
    </xf>
    <xf numFmtId="0" fontId="3" fillId="0" borderId="9" xfId="64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/>
    </xf>
    <xf numFmtId="3" fontId="3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>
      <alignment horizontal="left" vertical="center" shrinkToFit="1"/>
    </xf>
    <xf numFmtId="1" fontId="8" fillId="0" borderId="9" xfId="0" applyNumberFormat="1" applyFont="1" applyFill="1" applyBorder="1" applyAlignment="1" applyProtection="1">
      <alignment vertical="center" wrapText="1"/>
      <protection locked="0"/>
    </xf>
    <xf numFmtId="183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" fontId="8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" fontId="8" fillId="0" borderId="9" xfId="0" applyNumberFormat="1" applyFont="1" applyFill="1" applyBorder="1" applyAlignment="1" applyProtection="1">
      <alignment vertical="center"/>
      <protection locked="0"/>
    </xf>
    <xf numFmtId="1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18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9" xfId="0" applyNumberFormat="1" applyFont="1" applyFill="1" applyBorder="1" applyAlignment="1" applyProtection="1">
      <alignment vertical="center"/>
      <protection/>
    </xf>
    <xf numFmtId="183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18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183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正安县2009年执行情况及2010年预算草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20"/>
  <sheetViews>
    <sheetView zoomScaleSheetLayoutView="100" workbookViewId="0" topLeftCell="A1">
      <selection activeCell="A8" sqref="A8:K8"/>
    </sheetView>
  </sheetViews>
  <sheetFormatPr defaultColWidth="9.00390625" defaultRowHeight="14.25"/>
  <cols>
    <col min="1" max="1" width="9.00390625" style="86" customWidth="1"/>
    <col min="2" max="2" width="12.50390625" style="86" customWidth="1"/>
    <col min="3" max="7" width="9.00390625" style="86" customWidth="1"/>
    <col min="8" max="8" width="21.125" style="86" customWidth="1"/>
    <col min="9" max="16384" width="9.00390625" style="86" customWidth="1"/>
  </cols>
  <sheetData>
    <row r="4" spans="1:11" s="86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s="86" customFormat="1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s="86" customFormat="1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86" customFormat="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86" customFormat="1" ht="52.5" customHeight="1">
      <c r="A8" s="88" t="s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s="86" customFormat="1" ht="37.5" customHeight="1">
      <c r="A9" s="89" t="s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86" customFormat="1" ht="54.75" customHeight="1">
      <c r="A10" s="90"/>
      <c r="B10" s="90"/>
      <c r="C10" s="90"/>
      <c r="D10" s="90"/>
      <c r="E10" s="90"/>
      <c r="F10" s="90"/>
      <c r="G10" s="90"/>
      <c r="H10" s="90"/>
      <c r="I10" s="87"/>
      <c r="J10" s="87"/>
      <c r="K10" s="87"/>
    </row>
    <row r="11" spans="1:11" s="86" customFormat="1" ht="54.75" customHeight="1">
      <c r="A11" s="90"/>
      <c r="B11" s="90"/>
      <c r="C11" s="90"/>
      <c r="D11" s="90"/>
      <c r="E11" s="90"/>
      <c r="F11" s="90"/>
      <c r="G11" s="90"/>
      <c r="H11" s="90"/>
      <c r="I11" s="87"/>
      <c r="J11" s="87"/>
      <c r="K11" s="87"/>
    </row>
    <row r="12" spans="1:11" s="86" customFormat="1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s="86" customFormat="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s="86" customFormat="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s="86" customFormat="1" ht="36" customHeight="1">
      <c r="A15" s="88" t="s">
        <v>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s="86" customFormat="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s="86" customFormat="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s="86" customFormat="1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86" customFormat="1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s="86" customFormat="1" ht="31.5">
      <c r="A20" s="88">
        <v>2018.8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</sheetData>
  <sheetProtection/>
  <mergeCells count="5">
    <mergeCell ref="A8:K8"/>
    <mergeCell ref="A9:K9"/>
    <mergeCell ref="A10:H10"/>
    <mergeCell ref="A15:K15"/>
    <mergeCell ref="A20:K20"/>
  </mergeCells>
  <printOptions/>
  <pageMargins left="0.75" right="0.75" top="0.39" bottom="0.39" header="0.24" footer="0.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21.25390625" style="3" customWidth="1"/>
    <col min="2" max="2" width="6.375" style="3" customWidth="1"/>
    <col min="3" max="3" width="6.75390625" style="3" customWidth="1"/>
    <col min="4" max="4" width="6.875" style="3" customWidth="1"/>
    <col min="5" max="5" width="19.50390625" style="4" customWidth="1"/>
    <col min="6" max="6" width="8.75390625" style="3" customWidth="1"/>
    <col min="7" max="7" width="6.50390625" style="3" customWidth="1"/>
    <col min="8" max="8" width="7.25390625" style="3" customWidth="1"/>
    <col min="9" max="9" width="16.75390625" style="4" customWidth="1"/>
    <col min="10" max="10" width="8.25390625" style="5" customWidth="1"/>
    <col min="11" max="11" width="7.875" style="47" customWidth="1"/>
    <col min="12" max="12" width="6.375" style="47" customWidth="1"/>
    <col min="13" max="13" width="8.75390625" style="3" customWidth="1"/>
    <col min="14" max="16384" width="9.00390625" style="3" customWidth="1"/>
  </cols>
  <sheetData>
    <row r="1" spans="1:12" s="3" customFormat="1" ht="18" customHeight="1">
      <c r="A1" s="6" t="s">
        <v>3</v>
      </c>
      <c r="E1" s="4"/>
      <c r="I1" s="4"/>
      <c r="J1" s="5"/>
      <c r="K1" s="47"/>
      <c r="L1" s="47"/>
    </row>
    <row r="2" spans="1:13" s="1" customFormat="1" ht="20.25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s="3" customFormat="1" ht="15.75" customHeight="1">
      <c r="A3" s="9"/>
      <c r="B3" s="10"/>
      <c r="C3" s="10"/>
      <c r="D3" s="10"/>
      <c r="E3" s="11"/>
      <c r="F3" s="12"/>
      <c r="G3" s="12"/>
      <c r="H3" s="12"/>
      <c r="I3" s="4"/>
      <c r="J3" s="5"/>
      <c r="K3" s="47"/>
      <c r="L3" s="12" t="s">
        <v>5</v>
      </c>
    </row>
    <row r="4" spans="1:13" s="3" customFormat="1" ht="24" customHeight="1">
      <c r="A4" s="48" t="s">
        <v>6</v>
      </c>
      <c r="B4" s="49"/>
      <c r="C4" s="49"/>
      <c r="D4" s="50"/>
      <c r="E4" s="51" t="s">
        <v>7</v>
      </c>
      <c r="F4" s="52"/>
      <c r="G4" s="52"/>
      <c r="H4" s="52"/>
      <c r="I4" s="79" t="s">
        <v>8</v>
      </c>
      <c r="J4" s="80"/>
      <c r="K4" s="80"/>
      <c r="L4" s="80"/>
      <c r="M4" s="20"/>
    </row>
    <row r="5" spans="1:13" s="3" customFormat="1" ht="36.75" customHeight="1">
      <c r="A5" s="53" t="s">
        <v>9</v>
      </c>
      <c r="B5" s="13" t="s">
        <v>10</v>
      </c>
      <c r="C5" s="54" t="s">
        <v>11</v>
      </c>
      <c r="D5" s="13" t="s">
        <v>12</v>
      </c>
      <c r="E5" s="18" t="s">
        <v>13</v>
      </c>
      <c r="F5" s="18" t="s">
        <v>10</v>
      </c>
      <c r="G5" s="18" t="s">
        <v>11</v>
      </c>
      <c r="H5" s="18" t="s">
        <v>12</v>
      </c>
      <c r="I5" s="81" t="s">
        <v>14</v>
      </c>
      <c r="J5" s="81" t="s">
        <v>10</v>
      </c>
      <c r="K5" s="81" t="s">
        <v>15</v>
      </c>
      <c r="L5" s="81" t="s">
        <v>12</v>
      </c>
      <c r="M5" s="81" t="s">
        <v>15</v>
      </c>
    </row>
    <row r="6" spans="1:13" s="3" customFormat="1" ht="24.75" customHeight="1">
      <c r="A6" s="55" t="s">
        <v>16</v>
      </c>
      <c r="B6" s="25">
        <v>5000</v>
      </c>
      <c r="C6" s="25">
        <v>4300</v>
      </c>
      <c r="D6" s="25">
        <v>4353</v>
      </c>
      <c r="E6" s="56" t="s">
        <v>17</v>
      </c>
      <c r="F6" s="29">
        <v>13631</v>
      </c>
      <c r="G6" s="29">
        <v>15488</v>
      </c>
      <c r="H6" s="29">
        <v>15481</v>
      </c>
      <c r="I6" s="82" t="s">
        <v>18</v>
      </c>
      <c r="J6" s="83">
        <f aca="true" t="shared" si="0" ref="J6:M6">SUM(J7:J13)</f>
        <v>30954</v>
      </c>
      <c r="K6" s="83">
        <f t="shared" si="0"/>
        <v>30954</v>
      </c>
      <c r="L6" s="83">
        <f t="shared" si="0"/>
        <v>29741</v>
      </c>
      <c r="M6" s="83">
        <f t="shared" si="0"/>
        <v>29741</v>
      </c>
    </row>
    <row r="7" spans="1:13" s="3" customFormat="1" ht="24.75" customHeight="1">
      <c r="A7" s="57" t="s">
        <v>19</v>
      </c>
      <c r="B7" s="25">
        <f>SUM(B8:B10)</f>
        <v>5000</v>
      </c>
      <c r="C7" s="25">
        <f>SUM(C8:C10)</f>
        <v>4300</v>
      </c>
      <c r="D7" s="25">
        <f>SUM(D8:D10)</f>
        <v>4353</v>
      </c>
      <c r="E7" s="56" t="s">
        <v>20</v>
      </c>
      <c r="F7" s="25">
        <v>230</v>
      </c>
      <c r="G7" s="25">
        <v>239</v>
      </c>
      <c r="H7" s="25">
        <v>239</v>
      </c>
      <c r="I7" s="84" t="s">
        <v>21</v>
      </c>
      <c r="J7" s="83">
        <v>13922</v>
      </c>
      <c r="K7" s="83">
        <v>13922</v>
      </c>
      <c r="L7" s="83">
        <v>13407</v>
      </c>
      <c r="M7" s="83">
        <v>13407</v>
      </c>
    </row>
    <row r="8" spans="1:13" s="3" customFormat="1" ht="24.75" customHeight="1">
      <c r="A8" s="57" t="s">
        <v>22</v>
      </c>
      <c r="B8" s="25">
        <v>1800</v>
      </c>
      <c r="C8" s="25">
        <v>800</v>
      </c>
      <c r="D8" s="25">
        <v>805</v>
      </c>
      <c r="E8" s="56" t="s">
        <v>23</v>
      </c>
      <c r="F8" s="33">
        <v>5171</v>
      </c>
      <c r="G8" s="33">
        <v>6619</v>
      </c>
      <c r="H8" s="33">
        <v>6614</v>
      </c>
      <c r="I8" s="84" t="s">
        <v>24</v>
      </c>
      <c r="J8" s="83">
        <v>7933</v>
      </c>
      <c r="K8" s="83">
        <v>7933</v>
      </c>
      <c r="L8" s="83">
        <v>4901</v>
      </c>
      <c r="M8" s="83">
        <v>4901</v>
      </c>
    </row>
    <row r="9" spans="1:13" s="3" customFormat="1" ht="24.75" customHeight="1">
      <c r="A9" s="57" t="s">
        <v>25</v>
      </c>
      <c r="B9" s="25">
        <v>1500</v>
      </c>
      <c r="C9" s="25">
        <v>1900</v>
      </c>
      <c r="D9" s="25">
        <v>1914</v>
      </c>
      <c r="E9" s="56" t="s">
        <v>26</v>
      </c>
      <c r="F9" s="25">
        <v>17981</v>
      </c>
      <c r="G9" s="25">
        <v>22035</v>
      </c>
      <c r="H9" s="25">
        <v>22035</v>
      </c>
      <c r="I9" s="84" t="s">
        <v>27</v>
      </c>
      <c r="J9" s="83">
        <v>666</v>
      </c>
      <c r="K9" s="83">
        <v>666</v>
      </c>
      <c r="L9" s="83">
        <v>596</v>
      </c>
      <c r="M9" s="83">
        <v>596</v>
      </c>
    </row>
    <row r="10" spans="1:13" s="3" customFormat="1" ht="24.75" customHeight="1">
      <c r="A10" s="57" t="s">
        <v>28</v>
      </c>
      <c r="B10" s="33">
        <v>1700</v>
      </c>
      <c r="C10" s="25">
        <v>1600</v>
      </c>
      <c r="D10" s="25">
        <v>1634</v>
      </c>
      <c r="E10" s="56" t="s">
        <v>29</v>
      </c>
      <c r="F10" s="33">
        <v>108</v>
      </c>
      <c r="G10" s="33">
        <v>1044</v>
      </c>
      <c r="H10" s="33">
        <v>1044</v>
      </c>
      <c r="I10" s="84" t="s">
        <v>30</v>
      </c>
      <c r="J10" s="83"/>
      <c r="K10" s="83"/>
      <c r="L10" s="83">
        <v>3381</v>
      </c>
      <c r="M10" s="83">
        <v>3381</v>
      </c>
    </row>
    <row r="11" spans="1:13" s="3" customFormat="1" ht="24.75" customHeight="1">
      <c r="A11" s="33" t="s">
        <v>31</v>
      </c>
      <c r="B11" s="33">
        <f>SUM(B12:B30)-B13</f>
        <v>5000</v>
      </c>
      <c r="C11" s="33">
        <f>SUM(C12:C30)-C13</f>
        <v>4300</v>
      </c>
      <c r="D11" s="33">
        <f>SUM(D12:D30)-D13</f>
        <v>4353</v>
      </c>
      <c r="E11" s="56" t="s">
        <v>32</v>
      </c>
      <c r="F11" s="25">
        <v>1406</v>
      </c>
      <c r="G11" s="25">
        <v>2363</v>
      </c>
      <c r="H11" s="25">
        <v>2363</v>
      </c>
      <c r="I11" s="84" t="s">
        <v>33</v>
      </c>
      <c r="J11" s="83">
        <v>0</v>
      </c>
      <c r="K11" s="83">
        <v>0</v>
      </c>
      <c r="L11" s="83">
        <v>21</v>
      </c>
      <c r="M11" s="83">
        <v>21</v>
      </c>
    </row>
    <row r="12" spans="1:13" s="3" customFormat="1" ht="27.75" customHeight="1">
      <c r="A12" s="33" t="s">
        <v>34</v>
      </c>
      <c r="B12" s="33">
        <v>1750</v>
      </c>
      <c r="C12" s="58">
        <v>769</v>
      </c>
      <c r="D12" s="58">
        <v>764</v>
      </c>
      <c r="E12" s="56" t="s">
        <v>35</v>
      </c>
      <c r="F12" s="33">
        <v>12556</v>
      </c>
      <c r="G12" s="33">
        <v>13729</v>
      </c>
      <c r="H12" s="33">
        <v>13359</v>
      </c>
      <c r="I12" s="84" t="s">
        <v>36</v>
      </c>
      <c r="J12" s="83">
        <v>7122</v>
      </c>
      <c r="K12" s="83">
        <v>7122</v>
      </c>
      <c r="L12" s="83">
        <v>6004</v>
      </c>
      <c r="M12" s="83">
        <v>6004</v>
      </c>
    </row>
    <row r="13" spans="1:13" s="3" customFormat="1" ht="24.75" customHeight="1">
      <c r="A13" s="33" t="s">
        <v>37</v>
      </c>
      <c r="B13" s="33">
        <v>1000</v>
      </c>
      <c r="C13" s="58">
        <v>560</v>
      </c>
      <c r="D13" s="58">
        <v>562</v>
      </c>
      <c r="E13" s="56" t="s">
        <v>38</v>
      </c>
      <c r="F13" s="33">
        <v>11136</v>
      </c>
      <c r="G13" s="33">
        <v>9405</v>
      </c>
      <c r="H13" s="33">
        <v>9355</v>
      </c>
      <c r="I13" s="84" t="s">
        <v>39</v>
      </c>
      <c r="J13" s="83">
        <v>1311</v>
      </c>
      <c r="K13" s="83">
        <v>1311</v>
      </c>
      <c r="L13" s="83">
        <v>1431</v>
      </c>
      <c r="M13" s="83">
        <v>1431</v>
      </c>
    </row>
    <row r="14" spans="1:13" s="3" customFormat="1" ht="24.75" customHeight="1">
      <c r="A14" s="33" t="s">
        <v>40</v>
      </c>
      <c r="B14" s="33"/>
      <c r="C14" s="58"/>
      <c r="D14" s="58"/>
      <c r="E14" s="56" t="s">
        <v>41</v>
      </c>
      <c r="F14" s="33">
        <v>4088</v>
      </c>
      <c r="G14" s="33">
        <v>12259</v>
      </c>
      <c r="H14" s="33">
        <v>12259</v>
      </c>
      <c r="I14" s="82" t="s">
        <v>42</v>
      </c>
      <c r="J14" s="83">
        <f aca="true" t="shared" si="1" ref="J14:M14">SUM(J15:J38)</f>
        <v>9765</v>
      </c>
      <c r="K14" s="83">
        <f t="shared" si="1"/>
        <v>9765</v>
      </c>
      <c r="L14" s="83">
        <f t="shared" si="1"/>
        <v>17885</v>
      </c>
      <c r="M14" s="83">
        <f t="shared" si="1"/>
        <v>17885</v>
      </c>
    </row>
    <row r="15" spans="1:13" s="3" customFormat="1" ht="27" customHeight="1">
      <c r="A15" s="33" t="s">
        <v>43</v>
      </c>
      <c r="B15" s="33">
        <v>140</v>
      </c>
      <c r="C15" s="58">
        <v>100</v>
      </c>
      <c r="D15" s="58">
        <v>97</v>
      </c>
      <c r="E15" s="56" t="s">
        <v>44</v>
      </c>
      <c r="F15" s="33">
        <v>1500</v>
      </c>
      <c r="G15" s="33">
        <v>3721</v>
      </c>
      <c r="H15" s="33">
        <v>3721</v>
      </c>
      <c r="I15" s="84" t="s">
        <v>45</v>
      </c>
      <c r="J15" s="83">
        <v>1373</v>
      </c>
      <c r="K15" s="83">
        <v>1373</v>
      </c>
      <c r="L15" s="83">
        <v>2283</v>
      </c>
      <c r="M15" s="83">
        <v>2283</v>
      </c>
    </row>
    <row r="16" spans="1:13" s="3" customFormat="1" ht="27.75" customHeight="1">
      <c r="A16" s="33" t="s">
        <v>46</v>
      </c>
      <c r="B16" s="33">
        <v>250</v>
      </c>
      <c r="C16" s="58">
        <v>170</v>
      </c>
      <c r="D16" s="58">
        <v>169</v>
      </c>
      <c r="E16" s="56" t="s">
        <v>47</v>
      </c>
      <c r="F16" s="33">
        <v>21776</v>
      </c>
      <c r="G16" s="33">
        <v>44791</v>
      </c>
      <c r="H16" s="33">
        <v>44149</v>
      </c>
      <c r="I16" s="84" t="s">
        <v>48</v>
      </c>
      <c r="J16" s="83">
        <v>594</v>
      </c>
      <c r="K16" s="83">
        <v>594</v>
      </c>
      <c r="L16" s="83">
        <v>936</v>
      </c>
      <c r="M16" s="83">
        <v>936</v>
      </c>
    </row>
    <row r="17" spans="1:13" s="3" customFormat="1" ht="24.75" customHeight="1">
      <c r="A17" s="33" t="s">
        <v>49</v>
      </c>
      <c r="B17" s="33">
        <v>50</v>
      </c>
      <c r="C17" s="58">
        <v>11</v>
      </c>
      <c r="D17" s="58">
        <v>11</v>
      </c>
      <c r="E17" s="56" t="s">
        <v>50</v>
      </c>
      <c r="F17" s="25">
        <v>1708</v>
      </c>
      <c r="G17" s="25">
        <v>1892</v>
      </c>
      <c r="H17" s="25">
        <v>1647</v>
      </c>
      <c r="I17" s="84" t="s">
        <v>51</v>
      </c>
      <c r="J17" s="83">
        <v>18</v>
      </c>
      <c r="K17" s="83">
        <v>18</v>
      </c>
      <c r="L17" s="83">
        <v>351</v>
      </c>
      <c r="M17" s="83">
        <v>351</v>
      </c>
    </row>
    <row r="18" spans="1:13" s="3" customFormat="1" ht="24.75" customHeight="1">
      <c r="A18" s="33" t="s">
        <v>52</v>
      </c>
      <c r="B18" s="33">
        <v>250</v>
      </c>
      <c r="C18" s="33">
        <v>350</v>
      </c>
      <c r="D18" s="33">
        <v>352</v>
      </c>
      <c r="E18" s="56" t="s">
        <v>53</v>
      </c>
      <c r="F18" s="33">
        <v>479</v>
      </c>
      <c r="G18" s="33">
        <v>366</v>
      </c>
      <c r="H18" s="33">
        <v>366</v>
      </c>
      <c r="I18" s="84" t="s">
        <v>54</v>
      </c>
      <c r="J18" s="83">
        <v>2</v>
      </c>
      <c r="K18" s="83">
        <v>2</v>
      </c>
      <c r="L18" s="83">
        <v>2</v>
      </c>
      <c r="M18" s="83">
        <v>2</v>
      </c>
    </row>
    <row r="19" spans="1:13" s="3" customFormat="1" ht="24.75" customHeight="1">
      <c r="A19" s="33" t="s">
        <v>55</v>
      </c>
      <c r="B19" s="33">
        <v>250</v>
      </c>
      <c r="C19" s="33">
        <v>90</v>
      </c>
      <c r="D19" s="33">
        <v>89</v>
      </c>
      <c r="E19" s="56" t="s">
        <v>56</v>
      </c>
      <c r="F19" s="33">
        <v>288</v>
      </c>
      <c r="G19" s="33">
        <v>468</v>
      </c>
      <c r="H19" s="33">
        <v>468</v>
      </c>
      <c r="I19" s="84" t="s">
        <v>57</v>
      </c>
      <c r="J19" s="83">
        <v>57</v>
      </c>
      <c r="K19" s="83">
        <v>57</v>
      </c>
      <c r="L19" s="83">
        <v>60</v>
      </c>
      <c r="M19" s="83">
        <v>60</v>
      </c>
    </row>
    <row r="20" spans="1:13" s="3" customFormat="1" ht="24.75" customHeight="1">
      <c r="A20" s="33" t="s">
        <v>58</v>
      </c>
      <c r="B20" s="33">
        <v>50</v>
      </c>
      <c r="C20" s="33">
        <v>40</v>
      </c>
      <c r="D20" s="33">
        <v>41</v>
      </c>
      <c r="E20" s="56" t="s">
        <v>59</v>
      </c>
      <c r="F20" s="33"/>
      <c r="G20" s="33"/>
      <c r="H20" s="33"/>
      <c r="I20" s="84" t="s">
        <v>60</v>
      </c>
      <c r="J20" s="83">
        <v>264</v>
      </c>
      <c r="K20" s="83">
        <v>264</v>
      </c>
      <c r="L20" s="83">
        <v>259</v>
      </c>
      <c r="M20" s="83">
        <v>259</v>
      </c>
    </row>
    <row r="21" spans="1:13" s="3" customFormat="1" ht="24.75" customHeight="1">
      <c r="A21" s="59" t="s">
        <v>61</v>
      </c>
      <c r="B21" s="33">
        <v>250</v>
      </c>
      <c r="C21" s="33">
        <v>170</v>
      </c>
      <c r="D21" s="33">
        <v>167</v>
      </c>
      <c r="E21" s="56" t="s">
        <v>62</v>
      </c>
      <c r="F21" s="33"/>
      <c r="G21" s="33"/>
      <c r="H21" s="33"/>
      <c r="I21" s="84" t="s">
        <v>63</v>
      </c>
      <c r="J21" s="83">
        <v>152</v>
      </c>
      <c r="K21" s="83">
        <v>152</v>
      </c>
      <c r="L21" s="83">
        <v>198</v>
      </c>
      <c r="M21" s="83">
        <v>198</v>
      </c>
    </row>
    <row r="22" spans="1:13" s="3" customFormat="1" ht="21" customHeight="1">
      <c r="A22" s="59" t="s">
        <v>64</v>
      </c>
      <c r="B22" s="33"/>
      <c r="C22" s="33"/>
      <c r="D22" s="33">
        <v>11</v>
      </c>
      <c r="E22" s="56" t="s">
        <v>65</v>
      </c>
      <c r="F22" s="25">
        <v>570</v>
      </c>
      <c r="G22" s="25">
        <v>902</v>
      </c>
      <c r="H22" s="25">
        <v>902</v>
      </c>
      <c r="I22" s="84" t="s">
        <v>66</v>
      </c>
      <c r="J22" s="83">
        <v>765</v>
      </c>
      <c r="K22" s="83">
        <v>765</v>
      </c>
      <c r="L22" s="83">
        <v>513</v>
      </c>
      <c r="M22" s="83">
        <v>513</v>
      </c>
    </row>
    <row r="23" spans="1:13" s="3" customFormat="1" ht="24.75" customHeight="1">
      <c r="A23" s="59" t="s">
        <v>67</v>
      </c>
      <c r="B23" s="33">
        <v>60</v>
      </c>
      <c r="C23" s="33">
        <v>70</v>
      </c>
      <c r="D23" s="33">
        <v>69</v>
      </c>
      <c r="E23" s="56" t="s">
        <v>68</v>
      </c>
      <c r="F23" s="33">
        <v>2976</v>
      </c>
      <c r="G23" s="33">
        <v>9009</v>
      </c>
      <c r="H23" s="33">
        <v>9009</v>
      </c>
      <c r="I23" s="84" t="s">
        <v>69</v>
      </c>
      <c r="J23" s="83"/>
      <c r="K23" s="83"/>
      <c r="L23" s="83">
        <v>67</v>
      </c>
      <c r="M23" s="83">
        <v>67</v>
      </c>
    </row>
    <row r="24" spans="1:13" s="3" customFormat="1" ht="24.75" customHeight="1">
      <c r="A24" s="59" t="s">
        <v>70</v>
      </c>
      <c r="B24" s="33">
        <v>50</v>
      </c>
      <c r="C24" s="33">
        <v>900</v>
      </c>
      <c r="D24" s="33">
        <v>916</v>
      </c>
      <c r="E24" s="56" t="s">
        <v>71</v>
      </c>
      <c r="F24" s="33">
        <v>493</v>
      </c>
      <c r="G24" s="33">
        <v>810</v>
      </c>
      <c r="H24" s="33">
        <v>810</v>
      </c>
      <c r="I24" s="84" t="s">
        <v>72</v>
      </c>
      <c r="J24" s="83">
        <v>754</v>
      </c>
      <c r="K24" s="83">
        <v>754</v>
      </c>
      <c r="L24" s="83">
        <v>1132</v>
      </c>
      <c r="M24" s="83">
        <v>1132</v>
      </c>
    </row>
    <row r="25" spans="1:13" s="3" customFormat="1" ht="24.75" customHeight="1">
      <c r="A25" s="59" t="s">
        <v>73</v>
      </c>
      <c r="B25" s="33">
        <v>200</v>
      </c>
      <c r="C25" s="33">
        <v>30</v>
      </c>
      <c r="D25" s="33">
        <v>33</v>
      </c>
      <c r="E25" s="56" t="s">
        <v>74</v>
      </c>
      <c r="F25" s="25">
        <v>1000</v>
      </c>
      <c r="G25" s="25"/>
      <c r="H25" s="25"/>
      <c r="I25" s="84" t="s">
        <v>75</v>
      </c>
      <c r="J25" s="83">
        <v>1421</v>
      </c>
      <c r="K25" s="83">
        <v>1421</v>
      </c>
      <c r="L25" s="83">
        <v>1421</v>
      </c>
      <c r="M25" s="83">
        <v>1421</v>
      </c>
    </row>
    <row r="26" spans="1:13" s="3" customFormat="1" ht="24.75" customHeight="1">
      <c r="A26" s="59" t="s">
        <v>76</v>
      </c>
      <c r="B26" s="33">
        <v>271</v>
      </c>
      <c r="C26" s="33">
        <v>250</v>
      </c>
      <c r="D26" s="33">
        <v>245</v>
      </c>
      <c r="E26" s="56" t="s">
        <v>77</v>
      </c>
      <c r="F26" s="33">
        <v>546</v>
      </c>
      <c r="G26" s="33">
        <v>124</v>
      </c>
      <c r="H26" s="33">
        <v>124</v>
      </c>
      <c r="I26" s="84" t="s">
        <v>78</v>
      </c>
      <c r="J26" s="83">
        <v>204</v>
      </c>
      <c r="K26" s="83">
        <v>204</v>
      </c>
      <c r="L26" s="83">
        <v>422</v>
      </c>
      <c r="M26" s="83">
        <v>422</v>
      </c>
    </row>
    <row r="27" spans="1:13" s="3" customFormat="1" ht="24.75" customHeight="1">
      <c r="A27" s="59" t="s">
        <v>79</v>
      </c>
      <c r="B27" s="33">
        <v>551</v>
      </c>
      <c r="C27" s="33">
        <v>530</v>
      </c>
      <c r="D27" s="33">
        <v>531</v>
      </c>
      <c r="E27" s="56" t="s">
        <v>80</v>
      </c>
      <c r="F27" s="33">
        <v>825</v>
      </c>
      <c r="G27" s="33">
        <v>-546</v>
      </c>
      <c r="H27" s="33">
        <v>-546</v>
      </c>
      <c r="I27" s="84" t="s">
        <v>81</v>
      </c>
      <c r="J27" s="83">
        <v>272</v>
      </c>
      <c r="K27" s="83">
        <v>272</v>
      </c>
      <c r="L27" s="83">
        <v>261</v>
      </c>
      <c r="M27" s="83">
        <v>261</v>
      </c>
    </row>
    <row r="28" spans="1:13" s="3" customFormat="1" ht="24.75" customHeight="1">
      <c r="A28" s="59" t="s">
        <v>82</v>
      </c>
      <c r="B28" s="33">
        <v>533</v>
      </c>
      <c r="C28" s="33">
        <v>350</v>
      </c>
      <c r="D28" s="33">
        <v>347</v>
      </c>
      <c r="E28" s="60" t="s">
        <v>83</v>
      </c>
      <c r="F28" s="29">
        <f aca="true" t="shared" si="2" ref="F28:H28">SUM(F6:F27)</f>
        <v>98468</v>
      </c>
      <c r="G28" s="29">
        <f t="shared" si="2"/>
        <v>144718</v>
      </c>
      <c r="H28" s="29">
        <f t="shared" si="2"/>
        <v>143399</v>
      </c>
      <c r="I28" s="84" t="s">
        <v>84</v>
      </c>
      <c r="J28" s="83">
        <v>246</v>
      </c>
      <c r="K28" s="83">
        <v>246</v>
      </c>
      <c r="L28" s="83">
        <v>400</v>
      </c>
      <c r="M28" s="83">
        <v>400</v>
      </c>
    </row>
    <row r="29" spans="1:13" s="3" customFormat="1" ht="24.75" customHeight="1">
      <c r="A29" s="59" t="s">
        <v>85</v>
      </c>
      <c r="B29" s="33">
        <v>150</v>
      </c>
      <c r="C29" s="33">
        <v>270</v>
      </c>
      <c r="D29" s="33">
        <v>274</v>
      </c>
      <c r="E29" s="56" t="s">
        <v>86</v>
      </c>
      <c r="F29" s="33"/>
      <c r="G29" s="33"/>
      <c r="H29" s="33">
        <v>464</v>
      </c>
      <c r="I29" s="84" t="s">
        <v>87</v>
      </c>
      <c r="J29" s="83">
        <v>480</v>
      </c>
      <c r="K29" s="83">
        <v>480</v>
      </c>
      <c r="L29" s="83">
        <v>282</v>
      </c>
      <c r="M29" s="83">
        <v>282</v>
      </c>
    </row>
    <row r="30" spans="1:13" s="3" customFormat="1" ht="24.75" customHeight="1">
      <c r="A30" s="59" t="s">
        <v>88</v>
      </c>
      <c r="B30" s="33">
        <v>195</v>
      </c>
      <c r="C30" s="33">
        <v>200</v>
      </c>
      <c r="D30" s="33">
        <v>237</v>
      </c>
      <c r="E30" s="56" t="s">
        <v>89</v>
      </c>
      <c r="F30" s="25"/>
      <c r="G30" s="25"/>
      <c r="H30" s="25">
        <v>3209</v>
      </c>
      <c r="I30" s="84" t="s">
        <v>90</v>
      </c>
      <c r="J30" s="83">
        <v>342</v>
      </c>
      <c r="K30" s="83">
        <v>342</v>
      </c>
      <c r="L30" s="83">
        <v>1260</v>
      </c>
      <c r="M30" s="83">
        <v>1260</v>
      </c>
    </row>
    <row r="31" spans="1:13" s="3" customFormat="1" ht="24.75" customHeight="1">
      <c r="A31" s="61" t="s">
        <v>91</v>
      </c>
      <c r="B31" s="25">
        <f>B32+B33+B47</f>
        <v>73033</v>
      </c>
      <c r="C31" s="25">
        <f>C32+C33+C47</f>
        <v>126612</v>
      </c>
      <c r="D31" s="25">
        <f>D32+D33+D47</f>
        <v>130509</v>
      </c>
      <c r="E31" s="62" t="s">
        <v>92</v>
      </c>
      <c r="F31" s="33"/>
      <c r="G31" s="33"/>
      <c r="H31" s="33">
        <v>277</v>
      </c>
      <c r="I31" s="84" t="s">
        <v>93</v>
      </c>
      <c r="J31" s="83">
        <v>48</v>
      </c>
      <c r="K31" s="83">
        <v>48</v>
      </c>
      <c r="L31" s="83">
        <v>110</v>
      </c>
      <c r="M31" s="83">
        <v>110</v>
      </c>
    </row>
    <row r="32" spans="1:13" s="3" customFormat="1" ht="24.75" customHeight="1">
      <c r="A32" s="63" t="s">
        <v>94</v>
      </c>
      <c r="B32" s="58">
        <v>1141</v>
      </c>
      <c r="C32" s="33">
        <v>1141</v>
      </c>
      <c r="D32" s="33">
        <v>1141</v>
      </c>
      <c r="E32" s="64" t="s">
        <v>95</v>
      </c>
      <c r="F32" s="25"/>
      <c r="G32" s="25"/>
      <c r="H32" s="25"/>
      <c r="I32" s="84" t="s">
        <v>96</v>
      </c>
      <c r="J32" s="83">
        <v>35</v>
      </c>
      <c r="K32" s="83">
        <v>35</v>
      </c>
      <c r="L32" s="83">
        <v>20</v>
      </c>
      <c r="M32" s="83">
        <v>20</v>
      </c>
    </row>
    <row r="33" spans="1:13" s="3" customFormat="1" ht="24.75" customHeight="1">
      <c r="A33" s="65" t="s">
        <v>97</v>
      </c>
      <c r="B33" s="58">
        <f>SUM(B34:B46)</f>
        <v>59504</v>
      </c>
      <c r="C33" s="58">
        <f>SUM(C34:C46)</f>
        <v>84845</v>
      </c>
      <c r="D33" s="58">
        <f>SUM(D34:D46)</f>
        <v>84845</v>
      </c>
      <c r="E33" s="64" t="s">
        <v>98</v>
      </c>
      <c r="F33" s="25"/>
      <c r="G33" s="25"/>
      <c r="H33" s="25">
        <v>1319</v>
      </c>
      <c r="I33" s="84" t="s">
        <v>99</v>
      </c>
      <c r="J33" s="83">
        <v>631</v>
      </c>
      <c r="K33" s="83">
        <v>631</v>
      </c>
      <c r="L33" s="83">
        <v>1963</v>
      </c>
      <c r="M33" s="83">
        <v>1963</v>
      </c>
    </row>
    <row r="34" spans="1:13" s="3" customFormat="1" ht="24.75" customHeight="1">
      <c r="A34" s="66" t="s">
        <v>100</v>
      </c>
      <c r="B34" s="58">
        <v>380</v>
      </c>
      <c r="C34" s="33">
        <v>380</v>
      </c>
      <c r="D34" s="33">
        <v>380</v>
      </c>
      <c r="E34" s="56"/>
      <c r="F34" s="33"/>
      <c r="G34" s="33"/>
      <c r="H34" s="33"/>
      <c r="I34" s="84" t="s">
        <v>101</v>
      </c>
      <c r="J34" s="83">
        <v>209</v>
      </c>
      <c r="K34" s="83">
        <v>209</v>
      </c>
      <c r="L34" s="83">
        <v>2625</v>
      </c>
      <c r="M34" s="83">
        <v>2625</v>
      </c>
    </row>
    <row r="35" spans="1:13" s="3" customFormat="1" ht="24.75" customHeight="1">
      <c r="A35" s="67" t="s">
        <v>102</v>
      </c>
      <c r="B35" s="58">
        <v>31779</v>
      </c>
      <c r="C35" s="33">
        <v>44733</v>
      </c>
      <c r="D35" s="33">
        <v>44733</v>
      </c>
      <c r="E35" s="56"/>
      <c r="F35" s="25"/>
      <c r="G35" s="25"/>
      <c r="H35" s="25"/>
      <c r="I35" s="84" t="s">
        <v>103</v>
      </c>
      <c r="J35" s="83">
        <v>34</v>
      </c>
      <c r="K35" s="83">
        <v>34</v>
      </c>
      <c r="L35" s="83">
        <v>38</v>
      </c>
      <c r="M35" s="83">
        <v>38</v>
      </c>
    </row>
    <row r="36" spans="1:13" s="3" customFormat="1" ht="24.75" customHeight="1">
      <c r="A36" s="68" t="s">
        <v>104</v>
      </c>
      <c r="B36" s="58">
        <v>861</v>
      </c>
      <c r="C36" s="33">
        <v>861</v>
      </c>
      <c r="D36" s="33">
        <v>861</v>
      </c>
      <c r="E36" s="69"/>
      <c r="F36" s="33"/>
      <c r="G36" s="33"/>
      <c r="H36" s="33"/>
      <c r="I36" s="84" t="s">
        <v>105</v>
      </c>
      <c r="J36" s="83">
        <v>570</v>
      </c>
      <c r="K36" s="83">
        <v>570</v>
      </c>
      <c r="L36" s="83">
        <v>440</v>
      </c>
      <c r="M36" s="83">
        <v>440</v>
      </c>
    </row>
    <row r="37" spans="1:13" s="3" customFormat="1" ht="24.75" customHeight="1">
      <c r="A37" s="68" t="s">
        <v>106</v>
      </c>
      <c r="B37" s="58">
        <v>6110</v>
      </c>
      <c r="C37" s="25">
        <v>8050</v>
      </c>
      <c r="D37" s="25">
        <v>8050</v>
      </c>
      <c r="E37" s="69"/>
      <c r="F37" s="33"/>
      <c r="G37" s="33"/>
      <c r="H37" s="33"/>
      <c r="I37" s="84" t="s">
        <v>107</v>
      </c>
      <c r="J37" s="83">
        <v>772</v>
      </c>
      <c r="K37" s="83">
        <v>772</v>
      </c>
      <c r="L37" s="83">
        <v>937</v>
      </c>
      <c r="M37" s="83">
        <v>937</v>
      </c>
    </row>
    <row r="38" spans="1:13" s="3" customFormat="1" ht="24.75" customHeight="1">
      <c r="A38" s="70" t="s">
        <v>108</v>
      </c>
      <c r="B38" s="58">
        <v>1794</v>
      </c>
      <c r="C38" s="33">
        <v>769</v>
      </c>
      <c r="D38" s="33">
        <v>769</v>
      </c>
      <c r="E38" s="71"/>
      <c r="F38" s="25"/>
      <c r="G38" s="25"/>
      <c r="H38" s="25"/>
      <c r="I38" s="84" t="s">
        <v>109</v>
      </c>
      <c r="J38" s="83">
        <v>522</v>
      </c>
      <c r="K38" s="83">
        <v>522</v>
      </c>
      <c r="L38" s="83">
        <v>1905</v>
      </c>
      <c r="M38" s="83">
        <v>1905</v>
      </c>
    </row>
    <row r="39" spans="1:13" s="3" customFormat="1" ht="24.75" customHeight="1">
      <c r="A39" s="68" t="s">
        <v>110</v>
      </c>
      <c r="B39" s="33">
        <v>977</v>
      </c>
      <c r="C39" s="33">
        <v>1185</v>
      </c>
      <c r="D39" s="33">
        <v>1185</v>
      </c>
      <c r="E39" s="62"/>
      <c r="F39" s="33"/>
      <c r="G39" s="33"/>
      <c r="H39" s="33"/>
      <c r="I39" s="82" t="s">
        <v>111</v>
      </c>
      <c r="J39" s="83">
        <f aca="true" t="shared" si="3" ref="J39:M39">SUM(J40:J51)</f>
        <v>12806</v>
      </c>
      <c r="K39" s="83">
        <f t="shared" si="3"/>
        <v>12806</v>
      </c>
      <c r="L39" s="83">
        <f t="shared" si="3"/>
        <v>24089</v>
      </c>
      <c r="M39" s="83">
        <f t="shared" si="3"/>
        <v>24089</v>
      </c>
    </row>
    <row r="40" spans="1:13" s="3" customFormat="1" ht="26.25" customHeight="1">
      <c r="A40" s="72" t="s">
        <v>112</v>
      </c>
      <c r="B40" s="33">
        <v>1732</v>
      </c>
      <c r="C40" s="33">
        <v>1873</v>
      </c>
      <c r="D40" s="33">
        <v>1873</v>
      </c>
      <c r="E40" s="73"/>
      <c r="F40" s="25"/>
      <c r="G40" s="25"/>
      <c r="H40" s="25"/>
      <c r="I40" s="84" t="s">
        <v>113</v>
      </c>
      <c r="J40" s="83">
        <v>222</v>
      </c>
      <c r="K40" s="83">
        <v>222</v>
      </c>
      <c r="L40" s="83">
        <v>261</v>
      </c>
      <c r="M40" s="83">
        <v>261</v>
      </c>
    </row>
    <row r="41" spans="1:13" s="3" customFormat="1" ht="24.75" customHeight="1">
      <c r="A41" s="72" t="s">
        <v>114</v>
      </c>
      <c r="B41" s="33">
        <v>1357</v>
      </c>
      <c r="C41" s="33">
        <v>1524</v>
      </c>
      <c r="D41" s="33">
        <v>1524</v>
      </c>
      <c r="E41" s="69"/>
      <c r="F41" s="33"/>
      <c r="G41" s="33"/>
      <c r="H41" s="33"/>
      <c r="I41" s="84" t="s">
        <v>115</v>
      </c>
      <c r="J41" s="83">
        <v>3689</v>
      </c>
      <c r="K41" s="83">
        <v>3689</v>
      </c>
      <c r="L41" s="83">
        <v>4284</v>
      </c>
      <c r="M41" s="83">
        <v>4284</v>
      </c>
    </row>
    <row r="42" spans="1:13" s="3" customFormat="1" ht="24.75" customHeight="1">
      <c r="A42" s="74" t="s">
        <v>116</v>
      </c>
      <c r="B42" s="33">
        <v>4319</v>
      </c>
      <c r="C42" s="33">
        <v>14016</v>
      </c>
      <c r="D42" s="33">
        <v>14016</v>
      </c>
      <c r="E42" s="73"/>
      <c r="F42" s="25"/>
      <c r="G42" s="25"/>
      <c r="H42" s="25"/>
      <c r="I42" s="84" t="s">
        <v>117</v>
      </c>
      <c r="J42" s="83">
        <v>17</v>
      </c>
      <c r="K42" s="83">
        <v>17</v>
      </c>
      <c r="L42" s="83">
        <v>425</v>
      </c>
      <c r="M42" s="83">
        <v>425</v>
      </c>
    </row>
    <row r="43" spans="1:13" s="3" customFormat="1" ht="24.75" customHeight="1">
      <c r="A43" s="59" t="s">
        <v>118</v>
      </c>
      <c r="B43" s="33">
        <v>583</v>
      </c>
      <c r="C43" s="33">
        <v>1733</v>
      </c>
      <c r="D43" s="33">
        <v>1733</v>
      </c>
      <c r="E43" s="69"/>
      <c r="F43" s="33"/>
      <c r="G43" s="33"/>
      <c r="H43" s="33"/>
      <c r="I43" s="84" t="s">
        <v>119</v>
      </c>
      <c r="J43" s="83">
        <v>2251</v>
      </c>
      <c r="K43" s="83">
        <v>2251</v>
      </c>
      <c r="L43" s="83">
        <v>9663</v>
      </c>
      <c r="M43" s="83">
        <v>9663</v>
      </c>
    </row>
    <row r="44" spans="1:13" s="3" customFormat="1" ht="24.75" customHeight="1">
      <c r="A44" s="59" t="s">
        <v>120</v>
      </c>
      <c r="B44" s="33">
        <v>3257</v>
      </c>
      <c r="C44" s="33">
        <v>2527</v>
      </c>
      <c r="D44" s="33">
        <v>2527</v>
      </c>
      <c r="E44" s="71"/>
      <c r="F44" s="25"/>
      <c r="G44" s="25"/>
      <c r="H44" s="25"/>
      <c r="I44" s="84" t="s">
        <v>121</v>
      </c>
      <c r="J44" s="83">
        <v>227</v>
      </c>
      <c r="K44" s="83">
        <v>227</v>
      </c>
      <c r="L44" s="83">
        <v>1093</v>
      </c>
      <c r="M44" s="83">
        <v>1093</v>
      </c>
    </row>
    <row r="45" spans="1:13" s="3" customFormat="1" ht="24.75" customHeight="1">
      <c r="A45" s="59" t="s">
        <v>122</v>
      </c>
      <c r="B45" s="33">
        <v>6298</v>
      </c>
      <c r="C45" s="33">
        <v>7094</v>
      </c>
      <c r="D45" s="33">
        <v>7094</v>
      </c>
      <c r="E45" s="62"/>
      <c r="F45" s="33"/>
      <c r="G45" s="33"/>
      <c r="H45" s="33"/>
      <c r="I45" s="84" t="s">
        <v>123</v>
      </c>
      <c r="J45" s="83">
        <v>2744</v>
      </c>
      <c r="K45" s="83">
        <v>2744</v>
      </c>
      <c r="L45" s="83">
        <v>1883</v>
      </c>
      <c r="M45" s="83">
        <v>1883</v>
      </c>
    </row>
    <row r="46" spans="1:13" s="3" customFormat="1" ht="24.75" customHeight="1">
      <c r="A46" s="59" t="s">
        <v>124</v>
      </c>
      <c r="B46" s="33">
        <v>57</v>
      </c>
      <c r="C46" s="33">
        <v>100</v>
      </c>
      <c r="D46" s="33">
        <v>100</v>
      </c>
      <c r="E46" s="71"/>
      <c r="F46" s="25"/>
      <c r="G46" s="25"/>
      <c r="H46" s="25"/>
      <c r="I46" s="84" t="s">
        <v>125</v>
      </c>
      <c r="J46" s="83">
        <v>263</v>
      </c>
      <c r="K46" s="83">
        <v>263</v>
      </c>
      <c r="L46" s="83">
        <v>541</v>
      </c>
      <c r="M46" s="83">
        <v>541</v>
      </c>
    </row>
    <row r="47" spans="1:13" s="3" customFormat="1" ht="24.75" customHeight="1">
      <c r="A47" s="75" t="s">
        <v>126</v>
      </c>
      <c r="B47" s="33">
        <v>12388</v>
      </c>
      <c r="C47" s="33">
        <v>40626</v>
      </c>
      <c r="D47" s="33">
        <v>44523</v>
      </c>
      <c r="E47" s="62"/>
      <c r="F47" s="33"/>
      <c r="G47" s="33"/>
      <c r="H47" s="33"/>
      <c r="I47" s="84" t="s">
        <v>127</v>
      </c>
      <c r="J47" s="83">
        <v>65</v>
      </c>
      <c r="K47" s="83">
        <v>65</v>
      </c>
      <c r="L47" s="83">
        <v>707</v>
      </c>
      <c r="M47" s="83">
        <v>707</v>
      </c>
    </row>
    <row r="48" spans="1:13" s="3" customFormat="1" ht="24.75" customHeight="1">
      <c r="A48" s="75" t="s">
        <v>128</v>
      </c>
      <c r="B48" s="33"/>
      <c r="C48" s="33">
        <v>5509</v>
      </c>
      <c r="D48" s="33">
        <v>5509</v>
      </c>
      <c r="E48" s="62"/>
      <c r="F48" s="66"/>
      <c r="G48" s="66"/>
      <c r="H48" s="66"/>
      <c r="I48" s="84" t="s">
        <v>129</v>
      </c>
      <c r="J48" s="83">
        <v>1015</v>
      </c>
      <c r="K48" s="83">
        <v>1015</v>
      </c>
      <c r="L48" s="83">
        <v>2207</v>
      </c>
      <c r="M48" s="83">
        <v>2207</v>
      </c>
    </row>
    <row r="49" spans="1:13" s="3" customFormat="1" ht="24.75" customHeight="1">
      <c r="A49" s="75" t="s">
        <v>130</v>
      </c>
      <c r="B49" s="33">
        <v>4380</v>
      </c>
      <c r="C49" s="33">
        <v>4481</v>
      </c>
      <c r="D49" s="33">
        <v>4481</v>
      </c>
      <c r="E49" s="62"/>
      <c r="F49" s="66"/>
      <c r="G49" s="66"/>
      <c r="H49" s="66"/>
      <c r="I49" s="84" t="s">
        <v>131</v>
      </c>
      <c r="J49" s="83"/>
      <c r="K49" s="83"/>
      <c r="L49" s="83">
        <v>46</v>
      </c>
      <c r="M49" s="83">
        <v>46</v>
      </c>
    </row>
    <row r="50" spans="1:13" s="3" customFormat="1" ht="24.75" customHeight="1">
      <c r="A50" s="75" t="s">
        <v>132</v>
      </c>
      <c r="B50" s="33">
        <v>3548</v>
      </c>
      <c r="C50" s="33">
        <v>3549</v>
      </c>
      <c r="D50" s="33">
        <v>3549</v>
      </c>
      <c r="E50" s="71"/>
      <c r="F50" s="29"/>
      <c r="G50" s="29"/>
      <c r="H50" s="29"/>
      <c r="I50" s="84" t="s">
        <v>133</v>
      </c>
      <c r="J50" s="83">
        <v>1063</v>
      </c>
      <c r="K50" s="83">
        <v>1063</v>
      </c>
      <c r="L50" s="83">
        <v>1828</v>
      </c>
      <c r="M50" s="83">
        <v>1828</v>
      </c>
    </row>
    <row r="51" spans="1:13" s="3" customFormat="1" ht="24.75" customHeight="1">
      <c r="A51" s="75" t="s">
        <v>134</v>
      </c>
      <c r="B51" s="33">
        <v>12507</v>
      </c>
      <c r="C51" s="33">
        <v>267</v>
      </c>
      <c r="D51" s="33">
        <v>267</v>
      </c>
      <c r="E51" s="62"/>
      <c r="F51" s="66"/>
      <c r="G51" s="66"/>
      <c r="H51" s="66"/>
      <c r="I51" s="84" t="s">
        <v>135</v>
      </c>
      <c r="J51" s="83">
        <v>1250</v>
      </c>
      <c r="K51" s="83">
        <v>1250</v>
      </c>
      <c r="L51" s="83">
        <v>1151</v>
      </c>
      <c r="M51" s="83">
        <v>1151</v>
      </c>
    </row>
    <row r="52" spans="1:13" s="3" customFormat="1" ht="24.75" customHeight="1">
      <c r="A52" s="75"/>
      <c r="B52" s="33"/>
      <c r="C52" s="33"/>
      <c r="D52" s="33"/>
      <c r="E52" s="76"/>
      <c r="F52" s="67"/>
      <c r="G52" s="67"/>
      <c r="H52" s="66"/>
      <c r="I52" s="82" t="s">
        <v>136</v>
      </c>
      <c r="J52" s="83">
        <f aca="true" t="shared" si="4" ref="J52:L52">SUM(J53:J56)</f>
        <v>2870</v>
      </c>
      <c r="K52" s="83">
        <f t="shared" si="4"/>
        <v>0</v>
      </c>
      <c r="L52" s="83">
        <f t="shared" si="4"/>
        <v>3554</v>
      </c>
      <c r="M52" s="83">
        <v>0</v>
      </c>
    </row>
    <row r="53" spans="1:13" s="3" customFormat="1" ht="24.75" customHeight="1">
      <c r="A53" s="59"/>
      <c r="B53" s="33"/>
      <c r="C53" s="33"/>
      <c r="D53" s="33"/>
      <c r="E53" s="71"/>
      <c r="F53" s="77"/>
      <c r="G53" s="77"/>
      <c r="H53" s="77"/>
      <c r="I53" s="84" t="s">
        <v>137</v>
      </c>
      <c r="J53" s="83">
        <v>1130</v>
      </c>
      <c r="K53" s="83">
        <v>0</v>
      </c>
      <c r="L53" s="83">
        <v>1469</v>
      </c>
      <c r="M53" s="83">
        <v>0</v>
      </c>
    </row>
    <row r="54" spans="1:13" s="3" customFormat="1" ht="24.75" customHeight="1">
      <c r="A54" s="59"/>
      <c r="B54" s="33"/>
      <c r="C54" s="33"/>
      <c r="D54" s="33"/>
      <c r="E54" s="71"/>
      <c r="F54" s="77"/>
      <c r="G54" s="77"/>
      <c r="H54" s="77"/>
      <c r="I54" s="84" t="s">
        <v>138</v>
      </c>
      <c r="J54" s="83">
        <v>1088</v>
      </c>
      <c r="K54" s="83">
        <v>0</v>
      </c>
      <c r="L54" s="83">
        <v>489</v>
      </c>
      <c r="M54" s="83">
        <v>0</v>
      </c>
    </row>
    <row r="55" spans="1:13" s="3" customFormat="1" ht="24.75" customHeight="1">
      <c r="A55" s="68"/>
      <c r="B55" s="33"/>
      <c r="C55" s="33"/>
      <c r="D55" s="33"/>
      <c r="E55" s="69"/>
      <c r="F55" s="67"/>
      <c r="G55" s="67"/>
      <c r="H55" s="67"/>
      <c r="I55" s="84" t="s">
        <v>139</v>
      </c>
      <c r="J55" s="83">
        <v>159</v>
      </c>
      <c r="K55" s="83">
        <v>0</v>
      </c>
      <c r="L55" s="83">
        <v>34</v>
      </c>
      <c r="M55" s="83">
        <v>0</v>
      </c>
    </row>
    <row r="56" spans="1:13" s="3" customFormat="1" ht="24.75" customHeight="1">
      <c r="A56" s="78"/>
      <c r="B56" s="33"/>
      <c r="C56" s="33"/>
      <c r="D56" s="33"/>
      <c r="E56" s="76"/>
      <c r="F56" s="66"/>
      <c r="G56" s="66"/>
      <c r="H56" s="66"/>
      <c r="I56" s="84" t="s">
        <v>140</v>
      </c>
      <c r="J56" s="83">
        <v>493</v>
      </c>
      <c r="K56" s="83">
        <v>0</v>
      </c>
      <c r="L56" s="83">
        <v>1562</v>
      </c>
      <c r="M56" s="83">
        <v>0</v>
      </c>
    </row>
    <row r="57" spans="1:13" s="3" customFormat="1" ht="24.75" customHeight="1">
      <c r="A57" s="33"/>
      <c r="B57" s="33"/>
      <c r="C57" s="33"/>
      <c r="D57" s="33"/>
      <c r="E57" s="64"/>
      <c r="F57" s="33"/>
      <c r="G57" s="33"/>
      <c r="H57" s="33"/>
      <c r="I57" s="82" t="s">
        <v>141</v>
      </c>
      <c r="J57" s="83">
        <f aca="true" t="shared" si="5" ref="J57:M57">J58</f>
        <v>488</v>
      </c>
      <c r="K57" s="83">
        <f t="shared" si="5"/>
        <v>0</v>
      </c>
      <c r="L57" s="83">
        <f t="shared" si="5"/>
        <v>488</v>
      </c>
      <c r="M57" s="83">
        <f t="shared" si="5"/>
        <v>0</v>
      </c>
    </row>
    <row r="58" spans="1:13" s="3" customFormat="1" ht="24.75" customHeight="1">
      <c r="A58" s="33"/>
      <c r="B58" s="33"/>
      <c r="C58" s="33"/>
      <c r="D58" s="33"/>
      <c r="E58" s="64"/>
      <c r="F58" s="33"/>
      <c r="G58" s="33"/>
      <c r="H58" s="33"/>
      <c r="I58" s="84" t="s">
        <v>142</v>
      </c>
      <c r="J58" s="83">
        <v>488</v>
      </c>
      <c r="K58" s="83">
        <v>0</v>
      </c>
      <c r="L58" s="83">
        <v>488</v>
      </c>
      <c r="M58" s="83">
        <v>0</v>
      </c>
    </row>
    <row r="59" spans="1:13" s="3" customFormat="1" ht="24.75" customHeight="1">
      <c r="A59" s="33"/>
      <c r="B59" s="33"/>
      <c r="C59" s="33"/>
      <c r="D59" s="33"/>
      <c r="E59" s="64"/>
      <c r="F59" s="33"/>
      <c r="G59" s="33"/>
      <c r="H59" s="33"/>
      <c r="I59" s="82" t="s">
        <v>143</v>
      </c>
      <c r="J59" s="83">
        <f aca="true" t="shared" si="6" ref="J59:M59">SUM(J60:J68)</f>
        <v>41585</v>
      </c>
      <c r="K59" s="83">
        <f t="shared" si="6"/>
        <v>0</v>
      </c>
      <c r="L59" s="83">
        <f t="shared" si="6"/>
        <v>67642</v>
      </c>
      <c r="M59" s="83">
        <f t="shared" si="6"/>
        <v>0</v>
      </c>
    </row>
    <row r="60" spans="1:13" s="3" customFormat="1" ht="24.75" customHeight="1">
      <c r="A60" s="33"/>
      <c r="B60" s="33"/>
      <c r="C60" s="33"/>
      <c r="D60" s="33"/>
      <c r="E60" s="64"/>
      <c r="F60" s="33"/>
      <c r="G60" s="33"/>
      <c r="H60" s="33"/>
      <c r="I60" s="84" t="s">
        <v>144</v>
      </c>
      <c r="J60" s="83">
        <v>1501</v>
      </c>
      <c r="K60" s="83">
        <v>0</v>
      </c>
      <c r="L60" s="83">
        <v>5091</v>
      </c>
      <c r="M60" s="83">
        <v>0</v>
      </c>
    </row>
    <row r="61" spans="1:13" s="3" customFormat="1" ht="24.75" customHeight="1">
      <c r="A61" s="33"/>
      <c r="B61" s="33"/>
      <c r="C61" s="33"/>
      <c r="D61" s="33"/>
      <c r="E61" s="64"/>
      <c r="F61" s="33"/>
      <c r="G61" s="33"/>
      <c r="H61" s="33"/>
      <c r="I61" s="84" t="s">
        <v>145</v>
      </c>
      <c r="J61" s="83">
        <v>1125</v>
      </c>
      <c r="K61" s="83">
        <v>0</v>
      </c>
      <c r="L61" s="83">
        <v>1220</v>
      </c>
      <c r="M61" s="83">
        <v>0</v>
      </c>
    </row>
    <row r="62" spans="1:13" s="3" customFormat="1" ht="24.75" customHeight="1">
      <c r="A62" s="33"/>
      <c r="B62" s="33"/>
      <c r="C62" s="33"/>
      <c r="D62" s="33"/>
      <c r="E62" s="64"/>
      <c r="F62" s="33"/>
      <c r="G62" s="33"/>
      <c r="H62" s="33"/>
      <c r="I62" s="84" t="s">
        <v>146</v>
      </c>
      <c r="J62" s="83">
        <v>1437</v>
      </c>
      <c r="K62" s="83">
        <v>0</v>
      </c>
      <c r="L62" s="83">
        <v>2879</v>
      </c>
      <c r="M62" s="83">
        <v>0</v>
      </c>
    </row>
    <row r="63" spans="1:13" s="3" customFormat="1" ht="24.75" customHeight="1">
      <c r="A63" s="33"/>
      <c r="B63" s="33"/>
      <c r="C63" s="33"/>
      <c r="D63" s="33"/>
      <c r="E63" s="64"/>
      <c r="F63" s="33"/>
      <c r="G63" s="33"/>
      <c r="H63" s="33"/>
      <c r="I63" s="84" t="s">
        <v>147</v>
      </c>
      <c r="J63" s="83">
        <v>36169</v>
      </c>
      <c r="K63" s="83">
        <v>0</v>
      </c>
      <c r="L63" s="83">
        <v>49836</v>
      </c>
      <c r="M63" s="83">
        <v>0</v>
      </c>
    </row>
    <row r="64" spans="1:13" s="3" customFormat="1" ht="24.75" customHeight="1">
      <c r="A64" s="33"/>
      <c r="B64" s="33"/>
      <c r="C64" s="33"/>
      <c r="D64" s="33"/>
      <c r="E64" s="64"/>
      <c r="F64" s="33"/>
      <c r="G64" s="33"/>
      <c r="H64" s="33"/>
      <c r="I64" s="84" t="s">
        <v>148</v>
      </c>
      <c r="J64" s="83">
        <v>268</v>
      </c>
      <c r="K64" s="83">
        <v>0</v>
      </c>
      <c r="L64" s="83">
        <v>2450</v>
      </c>
      <c r="M64" s="83">
        <v>0</v>
      </c>
    </row>
    <row r="65" spans="1:13" s="3" customFormat="1" ht="24.75" customHeight="1">
      <c r="A65" s="33"/>
      <c r="B65" s="33"/>
      <c r="C65" s="33"/>
      <c r="D65" s="33"/>
      <c r="E65" s="64"/>
      <c r="F65" s="33"/>
      <c r="G65" s="33"/>
      <c r="H65" s="33"/>
      <c r="I65" s="84" t="s">
        <v>149</v>
      </c>
      <c r="J65" s="83">
        <v>261</v>
      </c>
      <c r="K65" s="83">
        <v>0</v>
      </c>
      <c r="L65" s="83">
        <v>872</v>
      </c>
      <c r="M65" s="83">
        <v>0</v>
      </c>
    </row>
    <row r="66" spans="1:13" s="3" customFormat="1" ht="24.75" customHeight="1">
      <c r="A66" s="33"/>
      <c r="B66" s="33"/>
      <c r="C66" s="33"/>
      <c r="D66" s="33"/>
      <c r="E66" s="64"/>
      <c r="F66" s="33"/>
      <c r="G66" s="33"/>
      <c r="H66" s="33"/>
      <c r="I66" s="84" t="s">
        <v>150</v>
      </c>
      <c r="J66" s="83">
        <v>5</v>
      </c>
      <c r="K66" s="83">
        <v>0</v>
      </c>
      <c r="L66" s="83">
        <v>328</v>
      </c>
      <c r="M66" s="83">
        <v>0</v>
      </c>
    </row>
    <row r="67" spans="1:13" s="3" customFormat="1" ht="24.75" customHeight="1">
      <c r="A67" s="33"/>
      <c r="B67" s="33"/>
      <c r="C67" s="33"/>
      <c r="D67" s="33"/>
      <c r="E67" s="64"/>
      <c r="F67" s="33"/>
      <c r="G67" s="33"/>
      <c r="H67" s="33"/>
      <c r="I67" s="84" t="s">
        <v>151</v>
      </c>
      <c r="J67" s="83">
        <v>91</v>
      </c>
      <c r="K67" s="83"/>
      <c r="L67" s="83">
        <v>4245</v>
      </c>
      <c r="M67" s="83">
        <v>0</v>
      </c>
    </row>
    <row r="68" spans="1:13" s="3" customFormat="1" ht="24.75" customHeight="1">
      <c r="A68" s="33"/>
      <c r="B68" s="33"/>
      <c r="C68" s="33"/>
      <c r="D68" s="33"/>
      <c r="E68" s="64"/>
      <c r="F68" s="33"/>
      <c r="G68" s="33"/>
      <c r="H68" s="33"/>
      <c r="I68" s="84" t="s">
        <v>152</v>
      </c>
      <c r="J68" s="83">
        <v>728</v>
      </c>
      <c r="K68" s="83">
        <v>0</v>
      </c>
      <c r="L68" s="83">
        <v>721</v>
      </c>
      <c r="M68" s="83">
        <v>0</v>
      </c>
    </row>
    <row r="69" spans="1:13" s="3" customFormat="1" ht="24.75" customHeight="1">
      <c r="A69" s="33"/>
      <c r="B69" s="33"/>
      <c r="C69" s="33"/>
      <c r="D69" s="33"/>
      <c r="E69" s="64"/>
      <c r="F69" s="33"/>
      <c r="G69" s="33"/>
      <c r="H69" s="33"/>
      <c r="I69" s="82" t="s">
        <v>153</v>
      </c>
      <c r="J69" s="83"/>
      <c r="K69" s="83">
        <f aca="true" t="shared" si="7" ref="K69:M69">SUM(K70:K71)</f>
        <v>0</v>
      </c>
      <c r="L69" s="83">
        <f t="shared" si="7"/>
        <v>0</v>
      </c>
      <c r="M69" s="83">
        <f t="shared" si="7"/>
        <v>0</v>
      </c>
    </row>
    <row r="70" spans="1:13" s="3" customFormat="1" ht="24.75" customHeight="1">
      <c r="A70" s="33"/>
      <c r="B70" s="33"/>
      <c r="C70" s="33"/>
      <c r="D70" s="33"/>
      <c r="E70" s="64"/>
      <c r="F70" s="33"/>
      <c r="G70" s="33"/>
      <c r="H70" s="33"/>
      <c r="I70" s="84"/>
      <c r="J70" s="83"/>
      <c r="K70" s="83"/>
      <c r="L70" s="83"/>
      <c r="M70" s="83"/>
    </row>
    <row r="71" spans="1:13" s="3" customFormat="1" ht="24.75" customHeight="1">
      <c r="A71" s="33"/>
      <c r="B71" s="33"/>
      <c r="C71" s="33"/>
      <c r="D71" s="33"/>
      <c r="E71" s="64"/>
      <c r="F71" s="33"/>
      <c r="G71" s="33"/>
      <c r="H71" s="33"/>
      <c r="I71" s="84"/>
      <c r="J71" s="83"/>
      <c r="K71" s="83"/>
      <c r="L71" s="83"/>
      <c r="M71" s="83"/>
    </row>
    <row r="72" spans="1:13" s="3" customFormat="1" ht="24.75" customHeight="1">
      <c r="A72" s="78" t="s">
        <v>154</v>
      </c>
      <c r="B72" s="33">
        <f>B6+B31+B48+B49+B50+B51</f>
        <v>98468</v>
      </c>
      <c r="C72" s="33">
        <f>C6+C31+C48+C49+C50+C51</f>
        <v>144718</v>
      </c>
      <c r="D72" s="33">
        <f>D6+D31+D48+D49+D50+D51</f>
        <v>148668</v>
      </c>
      <c r="E72" s="76" t="s">
        <v>155</v>
      </c>
      <c r="F72" s="66">
        <f>F28+F29+F30+F31+F32</f>
        <v>98468</v>
      </c>
      <c r="G72" s="66">
        <f>G28+G29+G30+G31+G32</f>
        <v>144718</v>
      </c>
      <c r="H72" s="66">
        <f>H28+H29+H30+H31+H32+H33</f>
        <v>148668</v>
      </c>
      <c r="I72" s="85" t="s">
        <v>156</v>
      </c>
      <c r="J72" s="83">
        <f>J6+J14+J39+J52+J57+J59+J69+J71</f>
        <v>98468</v>
      </c>
      <c r="K72" s="83">
        <f aca="true" t="shared" si="8" ref="K72:M72">K6+K14+K39+K52+K57+K59+K69</f>
        <v>53525</v>
      </c>
      <c r="L72" s="83">
        <f t="shared" si="8"/>
        <v>143399</v>
      </c>
      <c r="M72" s="83">
        <f t="shared" si="8"/>
        <v>71715</v>
      </c>
    </row>
  </sheetData>
  <sheetProtection/>
  <mergeCells count="4">
    <mergeCell ref="A2:M2"/>
    <mergeCell ref="A4:D4"/>
    <mergeCell ref="E4:H4"/>
    <mergeCell ref="I4:M4"/>
  </mergeCells>
  <printOptions/>
  <pageMargins left="0.47" right="0.16" top="0.55" bottom="0.59" header="0.39" footer="0.39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8"/>
  <sheetViews>
    <sheetView zoomScaleSheetLayoutView="100" workbookViewId="0" topLeftCell="A1">
      <selection activeCell="F6" sqref="F6"/>
    </sheetView>
  </sheetViews>
  <sheetFormatPr defaultColWidth="12.125" defaultRowHeight="16.5" customHeight="1"/>
  <cols>
    <col min="1" max="1" width="9.875" style="40" customWidth="1"/>
    <col min="2" max="2" width="54.25390625" style="40" customWidth="1"/>
    <col min="3" max="3" width="14.875" style="40" customWidth="1"/>
    <col min="4" max="16384" width="12.125" style="40" customWidth="1"/>
  </cols>
  <sheetData>
    <row r="1" spans="1:3" s="40" customFormat="1" ht="21.75" customHeight="1">
      <c r="A1" s="6" t="s">
        <v>157</v>
      </c>
      <c r="B1"/>
      <c r="C1"/>
    </row>
    <row r="2" spans="1:3" s="40" customFormat="1" ht="16.5" customHeight="1">
      <c r="A2" s="41" t="s">
        <v>158</v>
      </c>
      <c r="B2" s="41"/>
      <c r="C2" s="41"/>
    </row>
    <row r="3" spans="1:3" s="40" customFormat="1" ht="16.5" customHeight="1">
      <c r="A3" s="42" t="s">
        <v>5</v>
      </c>
      <c r="B3" s="42"/>
      <c r="C3" s="42"/>
    </row>
    <row r="4" spans="1:3" s="40" customFormat="1" ht="16.5" customHeight="1">
      <c r="A4" s="43" t="s">
        <v>159</v>
      </c>
      <c r="B4" s="43" t="s">
        <v>160</v>
      </c>
      <c r="C4" s="43" t="s">
        <v>12</v>
      </c>
    </row>
    <row r="5" spans="1:3" s="40" customFormat="1" ht="16.5" customHeight="1">
      <c r="A5" s="44"/>
      <c r="B5" s="43" t="s">
        <v>161</v>
      </c>
      <c r="C5" s="45">
        <f>SUM(,C6,C64,C67,C90,C112,C123,C141,C188,C228,C248,C260,C302,C312,C319,C327,C334,C346,C353,C356)</f>
        <v>143399</v>
      </c>
    </row>
    <row r="6" spans="1:3" s="40" customFormat="1" ht="16.5" customHeight="1">
      <c r="A6" s="44">
        <v>201</v>
      </c>
      <c r="B6" s="46" t="s">
        <v>162</v>
      </c>
      <c r="C6" s="45">
        <f>SUM(,C7,C9,C11,C16,C21,C24,C26,C28,C32,C34,C37,C40,C43,C45,C48,C53,C55,C58,C60,C62)</f>
        <v>15481</v>
      </c>
    </row>
    <row r="7" spans="1:3" s="40" customFormat="1" ht="16.5" customHeight="1">
      <c r="A7" s="44">
        <v>20101</v>
      </c>
      <c r="B7" s="46" t="s">
        <v>163</v>
      </c>
      <c r="C7" s="45">
        <f>SUM(C8:C8)</f>
        <v>383</v>
      </c>
    </row>
    <row r="8" spans="1:3" s="40" customFormat="1" ht="16.5" customHeight="1">
      <c r="A8" s="44">
        <v>2010101</v>
      </c>
      <c r="B8" s="44" t="s">
        <v>164</v>
      </c>
      <c r="C8" s="45">
        <v>383</v>
      </c>
    </row>
    <row r="9" spans="1:3" s="40" customFormat="1" ht="16.5" customHeight="1">
      <c r="A9" s="44">
        <v>20102</v>
      </c>
      <c r="B9" s="46" t="s">
        <v>165</v>
      </c>
      <c r="C9" s="45">
        <f>SUM(C10:C10)</f>
        <v>275</v>
      </c>
    </row>
    <row r="10" spans="1:3" s="40" customFormat="1" ht="16.5" customHeight="1">
      <c r="A10" s="44">
        <v>2010201</v>
      </c>
      <c r="B10" s="44" t="s">
        <v>164</v>
      </c>
      <c r="C10" s="45">
        <v>275</v>
      </c>
    </row>
    <row r="11" spans="1:3" s="40" customFormat="1" ht="16.5" customHeight="1">
      <c r="A11" s="44">
        <v>20103</v>
      </c>
      <c r="B11" s="46" t="s">
        <v>166</v>
      </c>
      <c r="C11" s="45">
        <f>SUM(C12:C15)</f>
        <v>6724</v>
      </c>
    </row>
    <row r="12" spans="1:3" s="40" customFormat="1" ht="16.5" customHeight="1">
      <c r="A12" s="44">
        <v>2010301</v>
      </c>
      <c r="B12" s="44" t="s">
        <v>164</v>
      </c>
      <c r="C12" s="45">
        <v>5769</v>
      </c>
    </row>
    <row r="13" spans="1:3" s="40" customFormat="1" ht="16.5" customHeight="1">
      <c r="A13" s="44">
        <v>2010303</v>
      </c>
      <c r="B13" s="44" t="s">
        <v>167</v>
      </c>
      <c r="C13" s="45">
        <v>497</v>
      </c>
    </row>
    <row r="14" spans="1:3" s="40" customFormat="1" ht="16.5" customHeight="1">
      <c r="A14" s="44">
        <v>2010308</v>
      </c>
      <c r="B14" s="44" t="s">
        <v>168</v>
      </c>
      <c r="C14" s="45">
        <v>335</v>
      </c>
    </row>
    <row r="15" spans="1:3" s="40" customFormat="1" ht="16.5" customHeight="1">
      <c r="A15" s="44">
        <v>2010350</v>
      </c>
      <c r="B15" s="44" t="s">
        <v>169</v>
      </c>
      <c r="C15" s="45">
        <v>123</v>
      </c>
    </row>
    <row r="16" spans="1:3" s="40" customFormat="1" ht="16.5" customHeight="1">
      <c r="A16" s="44">
        <v>20104</v>
      </c>
      <c r="B16" s="46" t="s">
        <v>170</v>
      </c>
      <c r="C16" s="45">
        <f>SUM(C17:C20)</f>
        <v>377</v>
      </c>
    </row>
    <row r="17" spans="1:3" s="40" customFormat="1" ht="16.5" customHeight="1">
      <c r="A17" s="44">
        <v>2010401</v>
      </c>
      <c r="B17" s="44" t="s">
        <v>164</v>
      </c>
      <c r="C17" s="45">
        <v>164</v>
      </c>
    </row>
    <row r="18" spans="1:3" s="40" customFormat="1" ht="16.5" customHeight="1">
      <c r="A18" s="44">
        <v>2010407</v>
      </c>
      <c r="B18" s="44" t="s">
        <v>171</v>
      </c>
      <c r="C18" s="45">
        <v>65</v>
      </c>
    </row>
    <row r="19" spans="1:3" s="40" customFormat="1" ht="16.5" customHeight="1">
      <c r="A19" s="44">
        <v>2010408</v>
      </c>
      <c r="B19" s="44" t="s">
        <v>172</v>
      </c>
      <c r="C19" s="45">
        <v>76</v>
      </c>
    </row>
    <row r="20" spans="1:3" s="40" customFormat="1" ht="16.5" customHeight="1">
      <c r="A20" s="44">
        <v>2010450</v>
      </c>
      <c r="B20" s="44" t="s">
        <v>169</v>
      </c>
      <c r="C20" s="45">
        <v>72</v>
      </c>
    </row>
    <row r="21" spans="1:3" s="40" customFormat="1" ht="16.5" customHeight="1">
      <c r="A21" s="44">
        <v>20105</v>
      </c>
      <c r="B21" s="46" t="s">
        <v>173</v>
      </c>
      <c r="C21" s="45">
        <f>SUM(C22:C23)</f>
        <v>229</v>
      </c>
    </row>
    <row r="22" spans="1:3" s="40" customFormat="1" ht="16.5" customHeight="1">
      <c r="A22" s="44">
        <v>2010501</v>
      </c>
      <c r="B22" s="44" t="s">
        <v>164</v>
      </c>
      <c r="C22" s="45">
        <v>223</v>
      </c>
    </row>
    <row r="23" spans="1:3" s="40" customFormat="1" ht="16.5" customHeight="1">
      <c r="A23" s="44">
        <v>2010507</v>
      </c>
      <c r="B23" s="44" t="s">
        <v>174</v>
      </c>
      <c r="C23" s="45">
        <v>6</v>
      </c>
    </row>
    <row r="24" spans="1:3" s="40" customFormat="1" ht="16.5" customHeight="1">
      <c r="A24" s="44">
        <v>20106</v>
      </c>
      <c r="B24" s="46" t="s">
        <v>175</v>
      </c>
      <c r="C24" s="45">
        <f>SUM(C25:C25)</f>
        <v>1221</v>
      </c>
    </row>
    <row r="25" spans="1:3" s="40" customFormat="1" ht="16.5" customHeight="1">
      <c r="A25" s="44">
        <v>2010601</v>
      </c>
      <c r="B25" s="44" t="s">
        <v>164</v>
      </c>
      <c r="C25" s="45">
        <v>1221</v>
      </c>
    </row>
    <row r="26" spans="1:3" s="40" customFormat="1" ht="16.5" customHeight="1">
      <c r="A26" s="44">
        <v>20107</v>
      </c>
      <c r="B26" s="46" t="s">
        <v>176</v>
      </c>
      <c r="C26" s="45">
        <f>SUM(C27:C27)</f>
        <v>90</v>
      </c>
    </row>
    <row r="27" spans="1:3" s="40" customFormat="1" ht="16.5" customHeight="1">
      <c r="A27" s="44">
        <v>2010701</v>
      </c>
      <c r="B27" s="44" t="s">
        <v>164</v>
      </c>
      <c r="C27" s="45">
        <v>90</v>
      </c>
    </row>
    <row r="28" spans="1:3" s="40" customFormat="1" ht="16.5" customHeight="1">
      <c r="A28" s="44">
        <v>20108</v>
      </c>
      <c r="B28" s="46" t="s">
        <v>177</v>
      </c>
      <c r="C28" s="45">
        <f>SUM(C29:C31)</f>
        <v>293</v>
      </c>
    </row>
    <row r="29" spans="1:3" s="40" customFormat="1" ht="16.5" customHeight="1">
      <c r="A29" s="44">
        <v>2010801</v>
      </c>
      <c r="B29" s="44" t="s">
        <v>164</v>
      </c>
      <c r="C29" s="45">
        <v>185</v>
      </c>
    </row>
    <row r="30" spans="1:3" s="40" customFormat="1" ht="16.5" customHeight="1">
      <c r="A30" s="44">
        <v>2010802</v>
      </c>
      <c r="B30" s="44" t="s">
        <v>178</v>
      </c>
      <c r="C30" s="45">
        <v>24</v>
      </c>
    </row>
    <row r="31" spans="1:3" s="40" customFormat="1" ht="16.5" customHeight="1">
      <c r="A31" s="44">
        <v>2010804</v>
      </c>
      <c r="B31" s="44" t="s">
        <v>179</v>
      </c>
      <c r="C31" s="45">
        <v>84</v>
      </c>
    </row>
    <row r="32" spans="1:3" s="40" customFormat="1" ht="16.5" customHeight="1">
      <c r="A32" s="44">
        <v>20110</v>
      </c>
      <c r="B32" s="46" t="s">
        <v>180</v>
      </c>
      <c r="C32" s="45">
        <f>SUM(C33:C33)</f>
        <v>285</v>
      </c>
    </row>
    <row r="33" spans="1:3" s="40" customFormat="1" ht="16.5" customHeight="1">
      <c r="A33" s="44">
        <v>2011001</v>
      </c>
      <c r="B33" s="44" t="s">
        <v>164</v>
      </c>
      <c r="C33" s="45">
        <v>285</v>
      </c>
    </row>
    <row r="34" spans="1:3" s="40" customFormat="1" ht="16.5" customHeight="1">
      <c r="A34" s="44">
        <v>20111</v>
      </c>
      <c r="B34" s="46" t="s">
        <v>181</v>
      </c>
      <c r="C34" s="45">
        <f>SUM(C35:C36)</f>
        <v>574</v>
      </c>
    </row>
    <row r="35" spans="1:3" s="40" customFormat="1" ht="16.5" customHeight="1">
      <c r="A35" s="44">
        <v>2011101</v>
      </c>
      <c r="B35" s="44" t="s">
        <v>164</v>
      </c>
      <c r="C35" s="45">
        <v>571</v>
      </c>
    </row>
    <row r="36" spans="1:3" s="40" customFormat="1" ht="16.5" customHeight="1">
      <c r="A36" s="44">
        <v>2011102</v>
      </c>
      <c r="B36" s="44" t="s">
        <v>178</v>
      </c>
      <c r="C36" s="45">
        <v>3</v>
      </c>
    </row>
    <row r="37" spans="1:3" s="40" customFormat="1" ht="16.5" customHeight="1">
      <c r="A37" s="44">
        <v>20113</v>
      </c>
      <c r="B37" s="46" t="s">
        <v>182</v>
      </c>
      <c r="C37" s="45">
        <f>SUM(C38:C39)</f>
        <v>681</v>
      </c>
    </row>
    <row r="38" spans="1:3" s="40" customFormat="1" ht="16.5" customHeight="1">
      <c r="A38" s="44">
        <v>2011301</v>
      </c>
      <c r="B38" s="44" t="s">
        <v>164</v>
      </c>
      <c r="C38" s="45">
        <v>419</v>
      </c>
    </row>
    <row r="39" spans="1:3" s="40" customFormat="1" ht="16.5" customHeight="1">
      <c r="A39" s="44">
        <v>2011350</v>
      </c>
      <c r="B39" s="44" t="s">
        <v>169</v>
      </c>
      <c r="C39" s="45">
        <v>262</v>
      </c>
    </row>
    <row r="40" spans="1:3" s="40" customFormat="1" ht="16.5" customHeight="1">
      <c r="A40" s="44">
        <v>20115</v>
      </c>
      <c r="B40" s="46" t="s">
        <v>183</v>
      </c>
      <c r="C40" s="45">
        <f>SUM(C41:C42)</f>
        <v>869</v>
      </c>
    </row>
    <row r="41" spans="1:3" s="40" customFormat="1" ht="16.5" customHeight="1">
      <c r="A41" s="44">
        <v>2011501</v>
      </c>
      <c r="B41" s="44" t="s">
        <v>164</v>
      </c>
      <c r="C41" s="45">
        <v>859</v>
      </c>
    </row>
    <row r="42" spans="1:3" s="40" customFormat="1" ht="16.5" customHeight="1">
      <c r="A42" s="44">
        <v>2011599</v>
      </c>
      <c r="B42" s="44" t="s">
        <v>184</v>
      </c>
      <c r="C42" s="45">
        <v>10</v>
      </c>
    </row>
    <row r="43" spans="1:3" s="40" customFormat="1" ht="16.5" customHeight="1">
      <c r="A43" s="44">
        <v>20124</v>
      </c>
      <c r="B43" s="46" t="s">
        <v>185</v>
      </c>
      <c r="C43" s="45">
        <f>SUM(C44:C44)</f>
        <v>20</v>
      </c>
    </row>
    <row r="44" spans="1:3" s="40" customFormat="1" ht="16.5" customHeight="1">
      <c r="A44" s="44">
        <v>2012401</v>
      </c>
      <c r="B44" s="44" t="s">
        <v>164</v>
      </c>
      <c r="C44" s="45">
        <v>20</v>
      </c>
    </row>
    <row r="45" spans="1:3" s="40" customFormat="1" ht="16.5" customHeight="1">
      <c r="A45" s="44">
        <v>20126</v>
      </c>
      <c r="B45" s="46" t="s">
        <v>186</v>
      </c>
      <c r="C45" s="45">
        <f>SUM(C46:C47)</f>
        <v>462</v>
      </c>
    </row>
    <row r="46" spans="1:3" s="40" customFormat="1" ht="16.5" customHeight="1">
      <c r="A46" s="44">
        <v>2012601</v>
      </c>
      <c r="B46" s="44" t="s">
        <v>164</v>
      </c>
      <c r="C46" s="45">
        <v>120</v>
      </c>
    </row>
    <row r="47" spans="1:3" s="40" customFormat="1" ht="16.5" customHeight="1">
      <c r="A47" s="44">
        <v>2012604</v>
      </c>
      <c r="B47" s="44" t="s">
        <v>187</v>
      </c>
      <c r="C47" s="45">
        <v>342</v>
      </c>
    </row>
    <row r="48" spans="1:3" s="40" customFormat="1" ht="16.5" customHeight="1">
      <c r="A48" s="44">
        <v>20129</v>
      </c>
      <c r="B48" s="46" t="s">
        <v>188</v>
      </c>
      <c r="C48" s="45">
        <f>SUM(C49:C52)</f>
        <v>1278</v>
      </c>
    </row>
    <row r="49" spans="1:3" s="40" customFormat="1" ht="16.5" customHeight="1">
      <c r="A49" s="44">
        <v>2012901</v>
      </c>
      <c r="B49" s="44" t="s">
        <v>164</v>
      </c>
      <c r="C49" s="45">
        <v>343</v>
      </c>
    </row>
    <row r="50" spans="1:3" s="40" customFormat="1" ht="16.5" customHeight="1">
      <c r="A50" s="44">
        <v>2012902</v>
      </c>
      <c r="B50" s="44" t="s">
        <v>178</v>
      </c>
      <c r="C50" s="45">
        <v>854</v>
      </c>
    </row>
    <row r="51" spans="1:3" s="40" customFormat="1" ht="16.5" customHeight="1">
      <c r="A51" s="44">
        <v>2012950</v>
      </c>
      <c r="B51" s="44" t="s">
        <v>169</v>
      </c>
      <c r="C51" s="45">
        <v>39</v>
      </c>
    </row>
    <row r="52" spans="1:3" s="40" customFormat="1" ht="16.5" customHeight="1">
      <c r="A52" s="44">
        <v>2012999</v>
      </c>
      <c r="B52" s="44" t="s">
        <v>189</v>
      </c>
      <c r="C52" s="45">
        <v>42</v>
      </c>
    </row>
    <row r="53" spans="1:3" s="40" customFormat="1" ht="16.5" customHeight="1">
      <c r="A53" s="44">
        <v>20131</v>
      </c>
      <c r="B53" s="46" t="s">
        <v>190</v>
      </c>
      <c r="C53" s="45">
        <f>SUM(C54:C54)</f>
        <v>668</v>
      </c>
    </row>
    <row r="54" spans="1:3" s="40" customFormat="1" ht="16.5" customHeight="1">
      <c r="A54" s="44">
        <v>2013101</v>
      </c>
      <c r="B54" s="44" t="s">
        <v>164</v>
      </c>
      <c r="C54" s="45">
        <v>668</v>
      </c>
    </row>
    <row r="55" spans="1:3" s="40" customFormat="1" ht="16.5" customHeight="1">
      <c r="A55" s="44">
        <v>20132</v>
      </c>
      <c r="B55" s="46" t="s">
        <v>191</v>
      </c>
      <c r="C55" s="45">
        <f>SUM(C56:C57)</f>
        <v>630</v>
      </c>
    </row>
    <row r="56" spans="1:3" s="40" customFormat="1" ht="16.5" customHeight="1">
      <c r="A56" s="44">
        <v>2013201</v>
      </c>
      <c r="B56" s="44" t="s">
        <v>164</v>
      </c>
      <c r="C56" s="45">
        <v>463</v>
      </c>
    </row>
    <row r="57" spans="1:3" s="40" customFormat="1" ht="16.5" customHeight="1">
      <c r="A57" s="44">
        <v>2013299</v>
      </c>
      <c r="B57" s="44" t="s">
        <v>192</v>
      </c>
      <c r="C57" s="45">
        <v>167</v>
      </c>
    </row>
    <row r="58" spans="1:3" s="40" customFormat="1" ht="16.5" customHeight="1">
      <c r="A58" s="44">
        <v>20133</v>
      </c>
      <c r="B58" s="46" t="s">
        <v>193</v>
      </c>
      <c r="C58" s="45">
        <f aca="true" t="shared" si="0" ref="C58:C62">SUM(C59:C59)</f>
        <v>209</v>
      </c>
    </row>
    <row r="59" spans="1:3" s="40" customFormat="1" ht="16.5" customHeight="1">
      <c r="A59" s="44">
        <v>2013301</v>
      </c>
      <c r="B59" s="44" t="s">
        <v>164</v>
      </c>
      <c r="C59" s="45">
        <v>209</v>
      </c>
    </row>
    <row r="60" spans="1:3" s="40" customFormat="1" ht="16.5" customHeight="1">
      <c r="A60" s="44">
        <v>20134</v>
      </c>
      <c r="B60" s="46" t="s">
        <v>194</v>
      </c>
      <c r="C60" s="45">
        <f t="shared" si="0"/>
        <v>136</v>
      </c>
    </row>
    <row r="61" spans="1:3" s="40" customFormat="1" ht="16.5" customHeight="1">
      <c r="A61" s="44">
        <v>2013401</v>
      </c>
      <c r="B61" s="44" t="s">
        <v>164</v>
      </c>
      <c r="C61" s="45">
        <v>136</v>
      </c>
    </row>
    <row r="62" spans="1:3" s="40" customFormat="1" ht="16.5" customHeight="1">
      <c r="A62" s="44">
        <v>20136</v>
      </c>
      <c r="B62" s="46" t="s">
        <v>195</v>
      </c>
      <c r="C62" s="45">
        <f t="shared" si="0"/>
        <v>77</v>
      </c>
    </row>
    <row r="63" spans="1:3" s="40" customFormat="1" ht="16.5" customHeight="1">
      <c r="A63" s="44">
        <v>2013601</v>
      </c>
      <c r="B63" s="44" t="s">
        <v>164</v>
      </c>
      <c r="C63" s="45">
        <v>77</v>
      </c>
    </row>
    <row r="64" spans="1:3" s="40" customFormat="1" ht="16.5" customHeight="1">
      <c r="A64" s="44">
        <v>203</v>
      </c>
      <c r="B64" s="46" t="s">
        <v>196</v>
      </c>
      <c r="C64" s="45">
        <f>SUM(,C65)</f>
        <v>239</v>
      </c>
    </row>
    <row r="65" spans="1:3" s="40" customFormat="1" ht="16.5" customHeight="1">
      <c r="A65" s="44">
        <v>20399</v>
      </c>
      <c r="B65" s="46" t="s">
        <v>197</v>
      </c>
      <c r="C65" s="45">
        <f>C66</f>
        <v>239</v>
      </c>
    </row>
    <row r="66" spans="1:3" s="40" customFormat="1" ht="16.5" customHeight="1">
      <c r="A66" s="44">
        <v>2039901</v>
      </c>
      <c r="B66" s="44" t="s">
        <v>198</v>
      </c>
      <c r="C66" s="45">
        <v>239</v>
      </c>
    </row>
    <row r="67" spans="1:3" s="40" customFormat="1" ht="16.5" customHeight="1">
      <c r="A67" s="44">
        <v>204</v>
      </c>
      <c r="B67" s="46" t="s">
        <v>199</v>
      </c>
      <c r="C67" s="45">
        <f>SUM(,C68,C72,C78,C81,C84,C88)</f>
        <v>6614</v>
      </c>
    </row>
    <row r="68" spans="1:3" s="40" customFormat="1" ht="16.5" customHeight="1">
      <c r="A68" s="44">
        <v>20401</v>
      </c>
      <c r="B68" s="46" t="s">
        <v>200</v>
      </c>
      <c r="C68" s="45">
        <f>SUM(C69:C71)</f>
        <v>326</v>
      </c>
    </row>
    <row r="69" spans="1:3" s="40" customFormat="1" ht="16.5" customHeight="1">
      <c r="A69" s="44">
        <v>2040101</v>
      </c>
      <c r="B69" s="44" t="s">
        <v>201</v>
      </c>
      <c r="C69" s="45">
        <v>4</v>
      </c>
    </row>
    <row r="70" spans="1:3" s="40" customFormat="1" ht="16.5" customHeight="1">
      <c r="A70" s="44">
        <v>2040103</v>
      </c>
      <c r="B70" s="44" t="s">
        <v>202</v>
      </c>
      <c r="C70" s="45">
        <v>278</v>
      </c>
    </row>
    <row r="71" spans="1:3" s="40" customFormat="1" ht="16.5" customHeight="1">
      <c r="A71" s="44">
        <v>2040199</v>
      </c>
      <c r="B71" s="44" t="s">
        <v>203</v>
      </c>
      <c r="C71" s="45">
        <v>44</v>
      </c>
    </row>
    <row r="72" spans="1:3" s="40" customFormat="1" ht="16.5" customHeight="1">
      <c r="A72" s="44">
        <v>20402</v>
      </c>
      <c r="B72" s="46" t="s">
        <v>204</v>
      </c>
      <c r="C72" s="45">
        <f>SUM(C73:C77)</f>
        <v>4149</v>
      </c>
    </row>
    <row r="73" spans="1:3" s="40" customFormat="1" ht="16.5" customHeight="1">
      <c r="A73" s="44">
        <v>2040201</v>
      </c>
      <c r="B73" s="44" t="s">
        <v>164</v>
      </c>
      <c r="C73" s="45">
        <v>3339</v>
      </c>
    </row>
    <row r="74" spans="1:3" s="40" customFormat="1" ht="16.5" customHeight="1">
      <c r="A74" s="44">
        <v>2040202</v>
      </c>
      <c r="B74" s="44" t="s">
        <v>178</v>
      </c>
      <c r="C74" s="45">
        <v>684</v>
      </c>
    </row>
    <row r="75" spans="1:3" s="40" customFormat="1" ht="16.5" customHeight="1">
      <c r="A75" s="44">
        <v>2040212</v>
      </c>
      <c r="B75" s="44" t="s">
        <v>205</v>
      </c>
      <c r="C75" s="45">
        <v>40</v>
      </c>
    </row>
    <row r="76" spans="1:3" s="40" customFormat="1" ht="16.5" customHeight="1">
      <c r="A76" s="44">
        <v>2040217</v>
      </c>
      <c r="B76" s="44" t="s">
        <v>206</v>
      </c>
      <c r="C76" s="45">
        <v>80</v>
      </c>
    </row>
    <row r="77" spans="1:3" s="40" customFormat="1" ht="16.5" customHeight="1">
      <c r="A77" s="44">
        <v>2040299</v>
      </c>
      <c r="B77" s="44" t="s">
        <v>207</v>
      </c>
      <c r="C77" s="45">
        <v>6</v>
      </c>
    </row>
    <row r="78" spans="1:3" s="40" customFormat="1" ht="16.5" customHeight="1">
      <c r="A78" s="44">
        <v>20404</v>
      </c>
      <c r="B78" s="46" t="s">
        <v>208</v>
      </c>
      <c r="C78" s="45">
        <f>SUM(C79:C80)</f>
        <v>902</v>
      </c>
    </row>
    <row r="79" spans="1:3" s="40" customFormat="1" ht="16.5" customHeight="1">
      <c r="A79" s="44">
        <v>2040401</v>
      </c>
      <c r="B79" s="44" t="s">
        <v>164</v>
      </c>
      <c r="C79" s="45">
        <v>764</v>
      </c>
    </row>
    <row r="80" spans="1:3" s="40" customFormat="1" ht="16.5" customHeight="1">
      <c r="A80" s="44">
        <v>2040402</v>
      </c>
      <c r="B80" s="44" t="s">
        <v>178</v>
      </c>
      <c r="C80" s="45">
        <v>138</v>
      </c>
    </row>
    <row r="81" spans="1:3" s="40" customFormat="1" ht="16.5" customHeight="1">
      <c r="A81" s="44">
        <v>20405</v>
      </c>
      <c r="B81" s="46" t="s">
        <v>209</v>
      </c>
      <c r="C81" s="45">
        <f>SUM(C82:C83)</f>
        <v>827</v>
      </c>
    </row>
    <row r="82" spans="1:3" s="40" customFormat="1" ht="16.5" customHeight="1">
      <c r="A82" s="44">
        <v>2040501</v>
      </c>
      <c r="B82" s="44" t="s">
        <v>164</v>
      </c>
      <c r="C82" s="45">
        <v>552</v>
      </c>
    </row>
    <row r="83" spans="1:3" s="40" customFormat="1" ht="16.5" customHeight="1">
      <c r="A83" s="44">
        <v>2040502</v>
      </c>
      <c r="B83" s="44" t="s">
        <v>178</v>
      </c>
      <c r="C83" s="45">
        <v>275</v>
      </c>
    </row>
    <row r="84" spans="1:3" s="40" customFormat="1" ht="16.5" customHeight="1">
      <c r="A84" s="44">
        <v>20406</v>
      </c>
      <c r="B84" s="46" t="s">
        <v>210</v>
      </c>
      <c r="C84" s="45">
        <f>SUM(C85:C87)</f>
        <v>357</v>
      </c>
    </row>
    <row r="85" spans="1:3" s="40" customFormat="1" ht="16.5" customHeight="1">
      <c r="A85" s="44">
        <v>2040601</v>
      </c>
      <c r="B85" s="44" t="s">
        <v>164</v>
      </c>
      <c r="C85" s="45">
        <v>283</v>
      </c>
    </row>
    <row r="86" spans="1:3" s="40" customFormat="1" ht="16.5" customHeight="1">
      <c r="A86" s="44">
        <v>2040602</v>
      </c>
      <c r="B86" s="44" t="s">
        <v>178</v>
      </c>
      <c r="C86" s="45">
        <v>68</v>
      </c>
    </row>
    <row r="87" spans="1:3" s="40" customFormat="1" ht="16.5" customHeight="1">
      <c r="A87" s="44">
        <v>2040607</v>
      </c>
      <c r="B87" s="44" t="s">
        <v>211</v>
      </c>
      <c r="C87" s="45">
        <v>6</v>
      </c>
    </row>
    <row r="88" spans="1:3" s="40" customFormat="1" ht="16.5" customHeight="1">
      <c r="A88" s="44">
        <v>20409</v>
      </c>
      <c r="B88" s="46" t="s">
        <v>212</v>
      </c>
      <c r="C88" s="45">
        <f>SUM(C89:C89)</f>
        <v>53</v>
      </c>
    </row>
    <row r="89" spans="1:3" s="40" customFormat="1" ht="16.5" customHeight="1">
      <c r="A89" s="44">
        <v>2040901</v>
      </c>
      <c r="B89" s="44" t="s">
        <v>164</v>
      </c>
      <c r="C89" s="45">
        <v>53</v>
      </c>
    </row>
    <row r="90" spans="1:3" s="40" customFormat="1" ht="16.5" customHeight="1">
      <c r="A90" s="44">
        <v>205</v>
      </c>
      <c r="B90" s="46" t="s">
        <v>213</v>
      </c>
      <c r="C90" s="45">
        <f>SUM(,C91,C93,C99,C102,C104,C107,C110)</f>
        <v>22035</v>
      </c>
    </row>
    <row r="91" spans="1:3" s="40" customFormat="1" ht="16.5" customHeight="1">
      <c r="A91" s="44">
        <v>20501</v>
      </c>
      <c r="B91" s="46" t="s">
        <v>214</v>
      </c>
      <c r="C91" s="45">
        <f>SUM(C92:C92)</f>
        <v>7</v>
      </c>
    </row>
    <row r="92" spans="1:3" s="40" customFormat="1" ht="16.5" customHeight="1">
      <c r="A92" s="44">
        <v>2050199</v>
      </c>
      <c r="B92" s="44" t="s">
        <v>215</v>
      </c>
      <c r="C92" s="45">
        <v>7</v>
      </c>
    </row>
    <row r="93" spans="1:3" s="40" customFormat="1" ht="16.5" customHeight="1">
      <c r="A93" s="44">
        <v>20502</v>
      </c>
      <c r="B93" s="46" t="s">
        <v>216</v>
      </c>
      <c r="C93" s="45">
        <f>SUM(C94:C98)</f>
        <v>19545</v>
      </c>
    </row>
    <row r="94" spans="1:3" s="40" customFormat="1" ht="16.5" customHeight="1">
      <c r="A94" s="44">
        <v>2050201</v>
      </c>
      <c r="B94" s="44" t="s">
        <v>217</v>
      </c>
      <c r="C94" s="45">
        <v>847</v>
      </c>
    </row>
    <row r="95" spans="1:3" s="40" customFormat="1" ht="16.5" customHeight="1">
      <c r="A95" s="44">
        <v>2050202</v>
      </c>
      <c r="B95" s="44" t="s">
        <v>218</v>
      </c>
      <c r="C95" s="45">
        <v>7269</v>
      </c>
    </row>
    <row r="96" spans="1:3" s="40" customFormat="1" ht="16.5" customHeight="1">
      <c r="A96" s="44">
        <v>2050203</v>
      </c>
      <c r="B96" s="44" t="s">
        <v>219</v>
      </c>
      <c r="C96" s="45">
        <v>2895</v>
      </c>
    </row>
    <row r="97" spans="1:3" s="40" customFormat="1" ht="16.5" customHeight="1">
      <c r="A97" s="44">
        <v>2050204</v>
      </c>
      <c r="B97" s="44" t="s">
        <v>220</v>
      </c>
      <c r="C97" s="45">
        <v>2130</v>
      </c>
    </row>
    <row r="98" spans="1:3" s="40" customFormat="1" ht="16.5" customHeight="1">
      <c r="A98" s="44">
        <v>2050299</v>
      </c>
      <c r="B98" s="44" t="s">
        <v>221</v>
      </c>
      <c r="C98" s="45">
        <v>6404</v>
      </c>
    </row>
    <row r="99" spans="1:3" s="40" customFormat="1" ht="16.5" customHeight="1">
      <c r="A99" s="44">
        <v>20503</v>
      </c>
      <c r="B99" s="46" t="s">
        <v>222</v>
      </c>
      <c r="C99" s="45">
        <f>SUM(C100:C101)</f>
        <v>1387</v>
      </c>
    </row>
    <row r="100" spans="1:3" s="40" customFormat="1" ht="16.5" customHeight="1">
      <c r="A100" s="44">
        <v>2050304</v>
      </c>
      <c r="B100" s="44" t="s">
        <v>223</v>
      </c>
      <c r="C100" s="45">
        <v>865</v>
      </c>
    </row>
    <row r="101" spans="1:3" s="40" customFormat="1" ht="16.5" customHeight="1">
      <c r="A101" s="44">
        <v>2050399</v>
      </c>
      <c r="B101" s="44" t="s">
        <v>224</v>
      </c>
      <c r="C101" s="45">
        <v>522</v>
      </c>
    </row>
    <row r="102" spans="1:3" s="40" customFormat="1" ht="16.5" customHeight="1">
      <c r="A102" s="44">
        <v>20504</v>
      </c>
      <c r="B102" s="46" t="s">
        <v>225</v>
      </c>
      <c r="C102" s="45">
        <f>SUM(C103:C103)</f>
        <v>550</v>
      </c>
    </row>
    <row r="103" spans="1:3" s="40" customFormat="1" ht="16.5" customHeight="1">
      <c r="A103" s="44">
        <v>2050499</v>
      </c>
      <c r="B103" s="44" t="s">
        <v>226</v>
      </c>
      <c r="C103" s="45">
        <v>550</v>
      </c>
    </row>
    <row r="104" spans="1:3" s="40" customFormat="1" ht="16.5" customHeight="1">
      <c r="A104" s="44">
        <v>20508</v>
      </c>
      <c r="B104" s="46" t="s">
        <v>227</v>
      </c>
      <c r="C104" s="45">
        <f>SUM(C105:C106)</f>
        <v>225</v>
      </c>
    </row>
    <row r="105" spans="1:3" s="40" customFormat="1" ht="16.5" customHeight="1">
      <c r="A105" s="44">
        <v>2050801</v>
      </c>
      <c r="B105" s="44" t="s">
        <v>228</v>
      </c>
      <c r="C105" s="45">
        <v>3</v>
      </c>
    </row>
    <row r="106" spans="1:3" s="40" customFormat="1" ht="16.5" customHeight="1">
      <c r="A106" s="44">
        <v>2050802</v>
      </c>
      <c r="B106" s="44" t="s">
        <v>229</v>
      </c>
      <c r="C106" s="45">
        <v>222</v>
      </c>
    </row>
    <row r="107" spans="1:3" s="40" customFormat="1" ht="16.5" customHeight="1">
      <c r="A107" s="44">
        <v>20509</v>
      </c>
      <c r="B107" s="46" t="s">
        <v>230</v>
      </c>
      <c r="C107" s="45">
        <f>SUM(C108:C109)</f>
        <v>139</v>
      </c>
    </row>
    <row r="108" spans="1:3" s="40" customFormat="1" ht="16.5" customHeight="1">
      <c r="A108" s="44">
        <v>2050905</v>
      </c>
      <c r="B108" s="44" t="s">
        <v>231</v>
      </c>
      <c r="C108" s="45">
        <v>49</v>
      </c>
    </row>
    <row r="109" spans="1:3" s="40" customFormat="1" ht="16.5" customHeight="1">
      <c r="A109" s="44">
        <v>2050999</v>
      </c>
      <c r="B109" s="44" t="s">
        <v>232</v>
      </c>
      <c r="C109" s="45">
        <v>90</v>
      </c>
    </row>
    <row r="110" spans="1:3" s="40" customFormat="1" ht="16.5" customHeight="1">
      <c r="A110" s="44">
        <v>20599</v>
      </c>
      <c r="B110" s="46" t="s">
        <v>233</v>
      </c>
      <c r="C110" s="45">
        <f>C111</f>
        <v>182</v>
      </c>
    </row>
    <row r="111" spans="1:3" s="40" customFormat="1" ht="16.5" customHeight="1">
      <c r="A111" s="44">
        <v>2059999</v>
      </c>
      <c r="B111" s="44" t="s">
        <v>234</v>
      </c>
      <c r="C111" s="45">
        <v>182</v>
      </c>
    </row>
    <row r="112" spans="1:3" s="40" customFormat="1" ht="16.5" customHeight="1">
      <c r="A112" s="44">
        <v>206</v>
      </c>
      <c r="B112" s="46" t="s">
        <v>235</v>
      </c>
      <c r="C112" s="45">
        <v>1044</v>
      </c>
    </row>
    <row r="113" spans="1:3" s="40" customFormat="1" ht="16.5" customHeight="1">
      <c r="A113" s="44">
        <v>20601</v>
      </c>
      <c r="B113" s="46" t="s">
        <v>236</v>
      </c>
      <c r="C113" s="45">
        <f aca="true" t="shared" si="1" ref="C113:C117">SUM(C114:C114)</f>
        <v>26</v>
      </c>
    </row>
    <row r="114" spans="1:3" s="40" customFormat="1" ht="16.5" customHeight="1">
      <c r="A114" s="44">
        <v>2060102</v>
      </c>
      <c r="B114" s="44" t="s">
        <v>178</v>
      </c>
      <c r="C114" s="45">
        <v>26</v>
      </c>
    </row>
    <row r="115" spans="1:3" s="40" customFormat="1" ht="16.5" customHeight="1">
      <c r="A115" s="44">
        <v>20603</v>
      </c>
      <c r="B115" s="46" t="s">
        <v>237</v>
      </c>
      <c r="C115" s="45">
        <f t="shared" si="1"/>
        <v>18</v>
      </c>
    </row>
    <row r="116" spans="1:3" s="40" customFormat="1" ht="16.5" customHeight="1">
      <c r="A116" s="44">
        <v>2060399</v>
      </c>
      <c r="B116" s="44" t="s">
        <v>238</v>
      </c>
      <c r="C116" s="45">
        <v>18</v>
      </c>
    </row>
    <row r="117" spans="1:3" s="40" customFormat="1" ht="16.5" customHeight="1">
      <c r="A117" s="44">
        <v>20604</v>
      </c>
      <c r="B117" s="46" t="s">
        <v>239</v>
      </c>
      <c r="C117" s="45">
        <f t="shared" si="1"/>
        <v>25</v>
      </c>
    </row>
    <row r="118" spans="1:3" s="40" customFormat="1" ht="16.5" customHeight="1">
      <c r="A118" s="44">
        <v>2060499</v>
      </c>
      <c r="B118" s="44" t="s">
        <v>240</v>
      </c>
      <c r="C118" s="45">
        <v>25</v>
      </c>
    </row>
    <row r="119" spans="1:3" s="40" customFormat="1" ht="16.5" customHeight="1">
      <c r="A119" s="44">
        <v>20607</v>
      </c>
      <c r="B119" s="46" t="s">
        <v>241</v>
      </c>
      <c r="C119" s="45">
        <f>SUM(C120:C120)</f>
        <v>96</v>
      </c>
    </row>
    <row r="120" spans="1:3" s="40" customFormat="1" ht="16.5" customHeight="1">
      <c r="A120" s="44">
        <v>2060701</v>
      </c>
      <c r="B120" s="44" t="s">
        <v>242</v>
      </c>
      <c r="C120" s="45">
        <v>96</v>
      </c>
    </row>
    <row r="121" spans="1:3" s="40" customFormat="1" ht="16.5" customHeight="1">
      <c r="A121" s="44">
        <v>20699</v>
      </c>
      <c r="B121" s="46" t="s">
        <v>243</v>
      </c>
      <c r="C121" s="45">
        <f>SUM(C122:C122)</f>
        <v>879</v>
      </c>
    </row>
    <row r="122" spans="1:3" s="40" customFormat="1" ht="16.5" customHeight="1">
      <c r="A122" s="44">
        <v>2069999</v>
      </c>
      <c r="B122" s="44" t="s">
        <v>244</v>
      </c>
      <c r="C122" s="45">
        <v>879</v>
      </c>
    </row>
    <row r="123" spans="1:3" s="40" customFormat="1" ht="16.5" customHeight="1">
      <c r="A123" s="44">
        <v>207</v>
      </c>
      <c r="B123" s="46" t="s">
        <v>245</v>
      </c>
      <c r="C123" s="45">
        <f>SUM(C124,C130,C132,C134,C138)</f>
        <v>2363</v>
      </c>
    </row>
    <row r="124" spans="1:3" s="40" customFormat="1" ht="16.5" customHeight="1">
      <c r="A124" s="44">
        <v>20701</v>
      </c>
      <c r="B124" s="46" t="s">
        <v>246</v>
      </c>
      <c r="C124" s="45">
        <f>SUM(C125:C129)</f>
        <v>625</v>
      </c>
    </row>
    <row r="125" spans="1:3" s="40" customFormat="1" ht="16.5" customHeight="1">
      <c r="A125" s="44">
        <v>2070102</v>
      </c>
      <c r="B125" s="44" t="s">
        <v>178</v>
      </c>
      <c r="C125" s="45">
        <v>542</v>
      </c>
    </row>
    <row r="126" spans="1:3" s="40" customFormat="1" ht="16.5" customHeight="1">
      <c r="A126" s="44">
        <v>2070104</v>
      </c>
      <c r="B126" s="44" t="s">
        <v>247</v>
      </c>
      <c r="C126" s="45">
        <v>14</v>
      </c>
    </row>
    <row r="127" spans="1:3" s="40" customFormat="1" ht="16.5" customHeight="1">
      <c r="A127" s="44">
        <v>2070111</v>
      </c>
      <c r="B127" s="44" t="s">
        <v>248</v>
      </c>
      <c r="C127" s="45">
        <v>14</v>
      </c>
    </row>
    <row r="128" spans="1:3" s="40" customFormat="1" ht="16.5" customHeight="1">
      <c r="A128" s="44">
        <v>2070112</v>
      </c>
      <c r="B128" s="44" t="s">
        <v>249</v>
      </c>
      <c r="C128" s="45">
        <v>4</v>
      </c>
    </row>
    <row r="129" spans="1:3" s="40" customFormat="1" ht="16.5" customHeight="1">
      <c r="A129" s="44">
        <v>2070199</v>
      </c>
      <c r="B129" s="44" t="s">
        <v>250</v>
      </c>
      <c r="C129" s="45">
        <v>51</v>
      </c>
    </row>
    <row r="130" spans="1:3" s="40" customFormat="1" ht="16.5" customHeight="1">
      <c r="A130" s="44">
        <v>20702</v>
      </c>
      <c r="B130" s="46" t="s">
        <v>251</v>
      </c>
      <c r="C130" s="45">
        <f>SUM(C131:C131)</f>
        <v>196</v>
      </c>
    </row>
    <row r="131" spans="1:3" s="40" customFormat="1" ht="16.5" customHeight="1">
      <c r="A131" s="44">
        <v>2070204</v>
      </c>
      <c r="B131" s="44" t="s">
        <v>252</v>
      </c>
      <c r="C131" s="45">
        <v>196</v>
      </c>
    </row>
    <row r="132" spans="1:3" s="40" customFormat="1" ht="16.5" customHeight="1">
      <c r="A132" s="44">
        <v>20703</v>
      </c>
      <c r="B132" s="46" t="s">
        <v>253</v>
      </c>
      <c r="C132" s="45">
        <f>SUM(C133:C133)</f>
        <v>505</v>
      </c>
    </row>
    <row r="133" spans="1:3" s="40" customFormat="1" ht="16.5" customHeight="1">
      <c r="A133" s="44">
        <v>2070307</v>
      </c>
      <c r="B133" s="44" t="s">
        <v>254</v>
      </c>
      <c r="C133" s="45">
        <v>505</v>
      </c>
    </row>
    <row r="134" spans="1:3" s="40" customFormat="1" ht="16.5" customHeight="1">
      <c r="A134" s="44">
        <v>20704</v>
      </c>
      <c r="B134" s="46" t="s">
        <v>255</v>
      </c>
      <c r="C134" s="45">
        <f>SUM(C135:C137)</f>
        <v>791</v>
      </c>
    </row>
    <row r="135" spans="1:3" s="40" customFormat="1" ht="16.5" customHeight="1">
      <c r="A135" s="44">
        <v>2070402</v>
      </c>
      <c r="B135" s="44" t="s">
        <v>178</v>
      </c>
      <c r="C135" s="45">
        <v>555</v>
      </c>
    </row>
    <row r="136" spans="1:3" s="40" customFormat="1" ht="16.5" customHeight="1">
      <c r="A136" s="44">
        <v>2070407</v>
      </c>
      <c r="B136" s="44" t="s">
        <v>256</v>
      </c>
      <c r="C136" s="45">
        <v>211</v>
      </c>
    </row>
    <row r="137" spans="1:3" s="40" customFormat="1" ht="16.5" customHeight="1">
      <c r="A137" s="44">
        <v>2070499</v>
      </c>
      <c r="B137" s="44" t="s">
        <v>257</v>
      </c>
      <c r="C137" s="45">
        <v>25</v>
      </c>
    </row>
    <row r="138" spans="1:3" s="40" customFormat="1" ht="16.5" customHeight="1">
      <c r="A138" s="44">
        <v>20799</v>
      </c>
      <c r="B138" s="46" t="s">
        <v>258</v>
      </c>
      <c r="C138" s="45">
        <f>SUM(C139:C140)</f>
        <v>246</v>
      </c>
    </row>
    <row r="139" spans="1:3" s="40" customFormat="1" ht="16.5" customHeight="1">
      <c r="A139" s="44">
        <v>2079902</v>
      </c>
      <c r="B139" s="44" t="s">
        <v>259</v>
      </c>
      <c r="C139" s="45">
        <v>15</v>
      </c>
    </row>
    <row r="140" spans="1:3" s="40" customFormat="1" ht="16.5" customHeight="1">
      <c r="A140" s="44">
        <v>2079999</v>
      </c>
      <c r="B140" s="44" t="s">
        <v>260</v>
      </c>
      <c r="C140" s="45">
        <v>231</v>
      </c>
    </row>
    <row r="141" spans="1:3" s="40" customFormat="1" ht="16.5" customHeight="1">
      <c r="A141" s="44">
        <v>208</v>
      </c>
      <c r="B141" s="46" t="s">
        <v>261</v>
      </c>
      <c r="C141" s="45">
        <v>13359</v>
      </c>
    </row>
    <row r="142" spans="1:3" s="40" customFormat="1" ht="16.5" customHeight="1">
      <c r="A142" s="44">
        <v>20801</v>
      </c>
      <c r="B142" s="46" t="s">
        <v>262</v>
      </c>
      <c r="C142" s="45">
        <f>SUM(C143:C145)</f>
        <v>582</v>
      </c>
    </row>
    <row r="143" spans="1:3" s="40" customFormat="1" ht="16.5" customHeight="1">
      <c r="A143" s="44">
        <v>2080101</v>
      </c>
      <c r="B143" s="44" t="s">
        <v>164</v>
      </c>
      <c r="C143" s="45">
        <v>248</v>
      </c>
    </row>
    <row r="144" spans="1:3" s="40" customFormat="1" ht="16.5" customHeight="1">
      <c r="A144" s="44">
        <v>2080106</v>
      </c>
      <c r="B144" s="44" t="s">
        <v>263</v>
      </c>
      <c r="C144" s="45">
        <v>122</v>
      </c>
    </row>
    <row r="145" spans="1:3" s="40" customFormat="1" ht="16.5" customHeight="1">
      <c r="A145" s="44">
        <v>2080109</v>
      </c>
      <c r="B145" s="44" t="s">
        <v>264</v>
      </c>
      <c r="C145" s="45">
        <v>212</v>
      </c>
    </row>
    <row r="146" spans="1:3" s="40" customFormat="1" ht="16.5" customHeight="1">
      <c r="A146" s="44">
        <v>20802</v>
      </c>
      <c r="B146" s="46" t="s">
        <v>265</v>
      </c>
      <c r="C146" s="45">
        <f>SUM(C147:C149)</f>
        <v>435</v>
      </c>
    </row>
    <row r="147" spans="1:3" s="40" customFormat="1" ht="16.5" customHeight="1">
      <c r="A147" s="44">
        <v>2080201</v>
      </c>
      <c r="B147" s="44" t="s">
        <v>164</v>
      </c>
      <c r="C147" s="45">
        <v>340</v>
      </c>
    </row>
    <row r="148" spans="1:3" s="40" customFormat="1" ht="16.5" customHeight="1">
      <c r="A148" s="44">
        <v>2080207</v>
      </c>
      <c r="B148" s="44" t="s">
        <v>266</v>
      </c>
      <c r="C148" s="45">
        <v>19</v>
      </c>
    </row>
    <row r="149" spans="1:3" s="40" customFormat="1" ht="16.5" customHeight="1">
      <c r="A149" s="44">
        <v>2080208</v>
      </c>
      <c r="B149" s="44" t="s">
        <v>267</v>
      </c>
      <c r="C149" s="45">
        <v>76</v>
      </c>
    </row>
    <row r="150" spans="1:3" s="40" customFormat="1" ht="16.5" customHeight="1">
      <c r="A150" s="44">
        <v>20805</v>
      </c>
      <c r="B150" s="46" t="s">
        <v>268</v>
      </c>
      <c r="C150" s="45">
        <f>SUM(C151:C151)</f>
        <v>191</v>
      </c>
    </row>
    <row r="151" spans="1:3" s="40" customFormat="1" ht="16.5" customHeight="1">
      <c r="A151" s="44">
        <v>2080507</v>
      </c>
      <c r="B151" s="44" t="s">
        <v>269</v>
      </c>
      <c r="C151" s="45">
        <v>191</v>
      </c>
    </row>
    <row r="152" spans="1:3" s="40" customFormat="1" ht="16.5" customHeight="1">
      <c r="A152" s="44">
        <v>20807</v>
      </c>
      <c r="B152" s="46" t="s">
        <v>270</v>
      </c>
      <c r="C152" s="45">
        <f>SUM(C153:C153)</f>
        <v>228</v>
      </c>
    </row>
    <row r="153" spans="1:3" s="40" customFormat="1" ht="16.5" customHeight="1">
      <c r="A153" s="44">
        <v>2080799</v>
      </c>
      <c r="B153" s="44" t="s">
        <v>271</v>
      </c>
      <c r="C153" s="45">
        <v>228</v>
      </c>
    </row>
    <row r="154" spans="1:3" s="40" customFormat="1" ht="16.5" customHeight="1">
      <c r="A154" s="44">
        <v>20808</v>
      </c>
      <c r="B154" s="46" t="s">
        <v>272</v>
      </c>
      <c r="C154" s="45">
        <f>SUM(C155:C156)</f>
        <v>527</v>
      </c>
    </row>
    <row r="155" spans="1:3" s="40" customFormat="1" ht="16.5" customHeight="1">
      <c r="A155" s="44">
        <v>2080805</v>
      </c>
      <c r="B155" s="44" t="s">
        <v>273</v>
      </c>
      <c r="C155" s="45">
        <v>167</v>
      </c>
    </row>
    <row r="156" spans="1:3" s="40" customFormat="1" ht="16.5" customHeight="1">
      <c r="A156" s="44">
        <v>2080899</v>
      </c>
      <c r="B156" s="44" t="s">
        <v>274</v>
      </c>
      <c r="C156" s="45">
        <v>360</v>
      </c>
    </row>
    <row r="157" spans="1:3" s="40" customFormat="1" ht="16.5" customHeight="1">
      <c r="A157" s="44">
        <v>20809</v>
      </c>
      <c r="B157" s="46" t="s">
        <v>275</v>
      </c>
      <c r="C157" s="45">
        <f>SUM(C158:C158)</f>
        <v>96</v>
      </c>
    </row>
    <row r="158" spans="1:3" s="40" customFormat="1" ht="16.5" customHeight="1">
      <c r="A158" s="44">
        <v>2080901</v>
      </c>
      <c r="B158" s="44" t="s">
        <v>276</v>
      </c>
      <c r="C158" s="45">
        <v>96</v>
      </c>
    </row>
    <row r="159" spans="1:3" s="40" customFormat="1" ht="16.5" customHeight="1">
      <c r="A159" s="44">
        <v>20810</v>
      </c>
      <c r="B159" s="46" t="s">
        <v>277</v>
      </c>
      <c r="C159" s="45">
        <f>SUM(C160:C160)</f>
        <v>18</v>
      </c>
    </row>
    <row r="160" spans="1:3" s="40" customFormat="1" ht="16.5" customHeight="1">
      <c r="A160" s="44">
        <v>2081001</v>
      </c>
      <c r="B160" s="44" t="s">
        <v>278</v>
      </c>
      <c r="C160" s="45">
        <v>18</v>
      </c>
    </row>
    <row r="161" spans="1:3" s="40" customFormat="1" ht="16.5" customHeight="1">
      <c r="A161" s="44">
        <v>20811</v>
      </c>
      <c r="B161" s="46" t="s">
        <v>279</v>
      </c>
      <c r="C161" s="45">
        <f>SUM(C162:C166)</f>
        <v>311</v>
      </c>
    </row>
    <row r="162" spans="1:3" s="40" customFormat="1" ht="16.5" customHeight="1">
      <c r="A162" s="44">
        <v>2081101</v>
      </c>
      <c r="B162" s="44" t="s">
        <v>164</v>
      </c>
      <c r="C162" s="45">
        <v>130</v>
      </c>
    </row>
    <row r="163" spans="1:3" s="40" customFormat="1" ht="16.5" customHeight="1">
      <c r="A163" s="44">
        <v>2081104</v>
      </c>
      <c r="B163" s="44" t="s">
        <v>280</v>
      </c>
      <c r="C163" s="45">
        <v>6</v>
      </c>
    </row>
    <row r="164" spans="1:3" s="40" customFormat="1" ht="16.5" customHeight="1">
      <c r="A164" s="44">
        <v>2081105</v>
      </c>
      <c r="B164" s="44" t="s">
        <v>281</v>
      </c>
      <c r="C164" s="45">
        <v>4</v>
      </c>
    </row>
    <row r="165" spans="1:3" s="40" customFormat="1" ht="16.5" customHeight="1">
      <c r="A165" s="44">
        <v>2081107</v>
      </c>
      <c r="B165" s="44" t="s">
        <v>282</v>
      </c>
      <c r="C165" s="45">
        <v>79</v>
      </c>
    </row>
    <row r="166" spans="1:3" s="40" customFormat="1" ht="16.5" customHeight="1">
      <c r="A166" s="44">
        <v>2081199</v>
      </c>
      <c r="B166" s="44" t="s">
        <v>283</v>
      </c>
      <c r="C166" s="45">
        <v>92</v>
      </c>
    </row>
    <row r="167" spans="1:3" s="40" customFormat="1" ht="16.5" customHeight="1">
      <c r="A167" s="44">
        <v>20815</v>
      </c>
      <c r="B167" s="46" t="s">
        <v>284</v>
      </c>
      <c r="C167" s="45">
        <f>SUM(C168:C170)</f>
        <v>206</v>
      </c>
    </row>
    <row r="168" spans="1:3" s="40" customFormat="1" ht="16.5" customHeight="1">
      <c r="A168" s="44">
        <v>2081501</v>
      </c>
      <c r="B168" s="44" t="s">
        <v>285</v>
      </c>
      <c r="C168" s="45">
        <v>160</v>
      </c>
    </row>
    <row r="169" spans="1:3" s="40" customFormat="1" ht="16.5" customHeight="1">
      <c r="A169" s="44">
        <v>2081502</v>
      </c>
      <c r="B169" s="44" t="s">
        <v>286</v>
      </c>
      <c r="C169" s="45">
        <v>10</v>
      </c>
    </row>
    <row r="170" spans="1:3" s="40" customFormat="1" ht="16.5" customHeight="1">
      <c r="A170" s="44">
        <v>2081599</v>
      </c>
      <c r="B170" s="44" t="s">
        <v>287</v>
      </c>
      <c r="C170" s="45">
        <v>36</v>
      </c>
    </row>
    <row r="171" spans="1:3" s="40" customFormat="1" ht="16.5" customHeight="1">
      <c r="A171" s="44">
        <v>20816</v>
      </c>
      <c r="B171" s="46" t="s">
        <v>288</v>
      </c>
      <c r="C171" s="45">
        <f aca="true" t="shared" si="2" ref="C171:C175">SUM(C172:C172)</f>
        <v>39</v>
      </c>
    </row>
    <row r="172" spans="1:3" s="40" customFormat="1" ht="16.5" customHeight="1">
      <c r="A172" s="44">
        <v>2081601</v>
      </c>
      <c r="B172" s="44" t="s">
        <v>164</v>
      </c>
      <c r="C172" s="45">
        <v>39</v>
      </c>
    </row>
    <row r="173" spans="1:3" s="40" customFormat="1" ht="16.5" customHeight="1">
      <c r="A173" s="44">
        <v>20819</v>
      </c>
      <c r="B173" s="46" t="s">
        <v>289</v>
      </c>
      <c r="C173" s="45">
        <f t="shared" si="2"/>
        <v>40</v>
      </c>
    </row>
    <row r="174" spans="1:3" s="40" customFormat="1" ht="16.5" customHeight="1">
      <c r="A174" s="44">
        <v>2081901</v>
      </c>
      <c r="B174" s="44" t="s">
        <v>290</v>
      </c>
      <c r="C174" s="45">
        <v>40</v>
      </c>
    </row>
    <row r="175" spans="1:3" s="40" customFormat="1" ht="16.5" customHeight="1">
      <c r="A175" s="44">
        <v>20820</v>
      </c>
      <c r="B175" s="46" t="s">
        <v>291</v>
      </c>
      <c r="C175" s="45">
        <f t="shared" si="2"/>
        <v>5</v>
      </c>
    </row>
    <row r="176" spans="1:3" s="40" customFormat="1" ht="16.5" customHeight="1">
      <c r="A176" s="44">
        <v>2082002</v>
      </c>
      <c r="B176" s="44" t="s">
        <v>292</v>
      </c>
      <c r="C176" s="45">
        <v>5</v>
      </c>
    </row>
    <row r="177" spans="1:3" s="40" customFormat="1" ht="16.5" customHeight="1">
      <c r="A177" s="44">
        <v>20821</v>
      </c>
      <c r="B177" s="46" t="s">
        <v>293</v>
      </c>
      <c r="C177" s="45">
        <f>SUM(C178:C178)</f>
        <v>203</v>
      </c>
    </row>
    <row r="178" spans="1:3" s="40" customFormat="1" ht="16.5" customHeight="1">
      <c r="A178" s="44">
        <v>2082102</v>
      </c>
      <c r="B178" s="44" t="s">
        <v>294</v>
      </c>
      <c r="C178" s="45">
        <v>203</v>
      </c>
    </row>
    <row r="179" spans="1:3" s="40" customFormat="1" ht="16.5" customHeight="1">
      <c r="A179" s="44">
        <v>20826</v>
      </c>
      <c r="B179" s="46" t="s">
        <v>295</v>
      </c>
      <c r="C179" s="45">
        <f>SUM(C180:C182)</f>
        <v>1579</v>
      </c>
    </row>
    <row r="180" spans="1:3" s="40" customFormat="1" ht="16.5" customHeight="1">
      <c r="A180" s="44">
        <v>2082601</v>
      </c>
      <c r="B180" s="44" t="s">
        <v>296</v>
      </c>
      <c r="C180" s="45">
        <v>125</v>
      </c>
    </row>
    <row r="181" spans="1:3" s="40" customFormat="1" ht="16.5" customHeight="1">
      <c r="A181" s="44">
        <v>2082602</v>
      </c>
      <c r="B181" s="44" t="s">
        <v>297</v>
      </c>
      <c r="C181" s="45">
        <v>1381</v>
      </c>
    </row>
    <row r="182" spans="1:3" s="40" customFormat="1" ht="16.5" customHeight="1">
      <c r="A182" s="44">
        <v>2082699</v>
      </c>
      <c r="B182" s="44" t="s">
        <v>298</v>
      </c>
      <c r="C182" s="45">
        <v>73</v>
      </c>
    </row>
    <row r="183" spans="1:3" s="40" customFormat="1" ht="16.5" customHeight="1">
      <c r="A183" s="44">
        <v>20827</v>
      </c>
      <c r="B183" s="46" t="s">
        <v>299</v>
      </c>
      <c r="C183" s="45">
        <f>SUM(C184:C185)</f>
        <v>3503</v>
      </c>
    </row>
    <row r="184" spans="1:3" s="40" customFormat="1" ht="16.5" customHeight="1">
      <c r="A184" s="44">
        <v>2082702</v>
      </c>
      <c r="B184" s="44" t="s">
        <v>300</v>
      </c>
      <c r="C184" s="45">
        <v>81</v>
      </c>
    </row>
    <row r="185" spans="1:3" s="40" customFormat="1" ht="16.5" customHeight="1">
      <c r="A185" s="44">
        <v>2082799</v>
      </c>
      <c r="B185" s="44" t="s">
        <v>301</v>
      </c>
      <c r="C185" s="45">
        <v>3422</v>
      </c>
    </row>
    <row r="186" spans="1:3" s="40" customFormat="1" ht="16.5" customHeight="1">
      <c r="A186" s="44">
        <v>20899</v>
      </c>
      <c r="B186" s="46" t="s">
        <v>302</v>
      </c>
      <c r="C186" s="45">
        <f>C187</f>
        <v>5396</v>
      </c>
    </row>
    <row r="187" spans="1:3" s="40" customFormat="1" ht="16.5" customHeight="1">
      <c r="A187" s="44">
        <v>2089901</v>
      </c>
      <c r="B187" s="44" t="s">
        <v>303</v>
      </c>
      <c r="C187" s="45">
        <v>5396</v>
      </c>
    </row>
    <row r="188" spans="1:3" s="40" customFormat="1" ht="16.5" customHeight="1">
      <c r="A188" s="44">
        <v>210</v>
      </c>
      <c r="B188" s="46" t="s">
        <v>304</v>
      </c>
      <c r="C188" s="45">
        <f>SUM(C189,C191,C195,C198,C206,C208,C212,C215,C218,C221,C224,C226)</f>
        <v>9355</v>
      </c>
    </row>
    <row r="189" spans="1:3" s="40" customFormat="1" ht="16.5" customHeight="1">
      <c r="A189" s="44">
        <v>21001</v>
      </c>
      <c r="B189" s="46" t="s">
        <v>305</v>
      </c>
      <c r="C189" s="45">
        <f>SUM(C190:C190)</f>
        <v>509</v>
      </c>
    </row>
    <row r="190" spans="1:3" s="40" customFormat="1" ht="16.5" customHeight="1">
      <c r="A190" s="44">
        <v>2100102</v>
      </c>
      <c r="B190" s="44" t="s">
        <v>178</v>
      </c>
      <c r="C190" s="45">
        <v>509</v>
      </c>
    </row>
    <row r="191" spans="1:3" s="40" customFormat="1" ht="16.5" customHeight="1">
      <c r="A191" s="44">
        <v>21002</v>
      </c>
      <c r="B191" s="46" t="s">
        <v>306</v>
      </c>
      <c r="C191" s="45">
        <f>SUM(C192:C194)</f>
        <v>2698</v>
      </c>
    </row>
    <row r="192" spans="1:3" s="40" customFormat="1" ht="16.5" customHeight="1">
      <c r="A192" s="44">
        <v>2100201</v>
      </c>
      <c r="B192" s="44" t="s">
        <v>307</v>
      </c>
      <c r="C192" s="45">
        <v>1550</v>
      </c>
    </row>
    <row r="193" spans="1:3" s="40" customFormat="1" ht="16.5" customHeight="1">
      <c r="A193" s="44">
        <v>2100202</v>
      </c>
      <c r="B193" s="44" t="s">
        <v>308</v>
      </c>
      <c r="C193" s="45">
        <v>630</v>
      </c>
    </row>
    <row r="194" spans="1:3" s="40" customFormat="1" ht="16.5" customHeight="1">
      <c r="A194" s="44">
        <v>2100299</v>
      </c>
      <c r="B194" s="44" t="s">
        <v>309</v>
      </c>
      <c r="C194" s="45">
        <v>518</v>
      </c>
    </row>
    <row r="195" spans="1:3" s="40" customFormat="1" ht="16.5" customHeight="1">
      <c r="A195" s="44">
        <v>21003</v>
      </c>
      <c r="B195" s="46" t="s">
        <v>310</v>
      </c>
      <c r="C195" s="45">
        <f>SUM(C196:C197)</f>
        <v>1329</v>
      </c>
    </row>
    <row r="196" spans="1:3" s="40" customFormat="1" ht="16.5" customHeight="1">
      <c r="A196" s="44">
        <v>2100302</v>
      </c>
      <c r="B196" s="44" t="s">
        <v>311</v>
      </c>
      <c r="C196" s="45">
        <v>1288</v>
      </c>
    </row>
    <row r="197" spans="1:3" s="40" customFormat="1" ht="16.5" customHeight="1">
      <c r="A197" s="44">
        <v>2100399</v>
      </c>
      <c r="B197" s="44" t="s">
        <v>312</v>
      </c>
      <c r="C197" s="45">
        <v>41</v>
      </c>
    </row>
    <row r="198" spans="1:3" s="40" customFormat="1" ht="16.5" customHeight="1">
      <c r="A198" s="44">
        <v>21004</v>
      </c>
      <c r="B198" s="46" t="s">
        <v>313</v>
      </c>
      <c r="C198" s="45">
        <f>SUM(C199:C205)</f>
        <v>1415</v>
      </c>
    </row>
    <row r="199" spans="1:3" s="40" customFormat="1" ht="16.5" customHeight="1">
      <c r="A199" s="44">
        <v>2100401</v>
      </c>
      <c r="B199" s="44" t="s">
        <v>314</v>
      </c>
      <c r="C199" s="45">
        <v>290</v>
      </c>
    </row>
    <row r="200" spans="1:3" s="40" customFormat="1" ht="16.5" customHeight="1">
      <c r="A200" s="44">
        <v>2100402</v>
      </c>
      <c r="B200" s="44" t="s">
        <v>315</v>
      </c>
      <c r="C200" s="45">
        <v>97</v>
      </c>
    </row>
    <row r="201" spans="1:3" s="40" customFormat="1" ht="16.5" customHeight="1">
      <c r="A201" s="44">
        <v>2100403</v>
      </c>
      <c r="B201" s="44" t="s">
        <v>316</v>
      </c>
      <c r="C201" s="45">
        <v>162</v>
      </c>
    </row>
    <row r="202" spans="1:3" s="40" customFormat="1" ht="16.5" customHeight="1">
      <c r="A202" s="44">
        <v>2100407</v>
      </c>
      <c r="B202" s="44" t="s">
        <v>317</v>
      </c>
      <c r="C202" s="45">
        <v>121</v>
      </c>
    </row>
    <row r="203" spans="1:3" s="40" customFormat="1" ht="16.5" customHeight="1">
      <c r="A203" s="44">
        <v>2100408</v>
      </c>
      <c r="B203" s="44" t="s">
        <v>318</v>
      </c>
      <c r="C203" s="45">
        <v>584</v>
      </c>
    </row>
    <row r="204" spans="1:3" s="40" customFormat="1" ht="16.5" customHeight="1">
      <c r="A204" s="44">
        <v>2100409</v>
      </c>
      <c r="B204" s="44" t="s">
        <v>319</v>
      </c>
      <c r="C204" s="45">
        <v>151</v>
      </c>
    </row>
    <row r="205" spans="1:3" s="40" customFormat="1" ht="16.5" customHeight="1">
      <c r="A205" s="44">
        <v>2100499</v>
      </c>
      <c r="B205" s="44" t="s">
        <v>320</v>
      </c>
      <c r="C205" s="45">
        <v>10</v>
      </c>
    </row>
    <row r="206" spans="1:3" s="40" customFormat="1" ht="16.5" customHeight="1">
      <c r="A206" s="44">
        <v>21006</v>
      </c>
      <c r="B206" s="46" t="s">
        <v>321</v>
      </c>
      <c r="C206" s="45">
        <f>SUM(C207:C207)</f>
        <v>31</v>
      </c>
    </row>
    <row r="207" spans="1:3" s="40" customFormat="1" ht="16.5" customHeight="1">
      <c r="A207" s="44">
        <v>2100601</v>
      </c>
      <c r="B207" s="44" t="s">
        <v>322</v>
      </c>
      <c r="C207" s="45">
        <v>31</v>
      </c>
    </row>
    <row r="208" spans="1:3" s="40" customFormat="1" ht="16.5" customHeight="1">
      <c r="A208" s="44">
        <v>21007</v>
      </c>
      <c r="B208" s="46" t="s">
        <v>323</v>
      </c>
      <c r="C208" s="45">
        <f>SUM(C209:C211)</f>
        <v>225</v>
      </c>
    </row>
    <row r="209" spans="1:3" s="40" customFormat="1" ht="16.5" customHeight="1">
      <c r="A209" s="44">
        <v>2100716</v>
      </c>
      <c r="B209" s="44" t="s">
        <v>324</v>
      </c>
      <c r="C209" s="45">
        <v>81</v>
      </c>
    </row>
    <row r="210" spans="1:3" s="40" customFormat="1" ht="16.5" customHeight="1">
      <c r="A210" s="44">
        <v>2100717</v>
      </c>
      <c r="B210" s="44" t="s">
        <v>325</v>
      </c>
      <c r="C210" s="45">
        <v>15</v>
      </c>
    </row>
    <row r="211" spans="1:3" s="40" customFormat="1" ht="16.5" customHeight="1">
      <c r="A211" s="44">
        <v>2100799</v>
      </c>
      <c r="B211" s="44" t="s">
        <v>326</v>
      </c>
      <c r="C211" s="45">
        <v>129</v>
      </c>
    </row>
    <row r="212" spans="1:3" s="40" customFormat="1" ht="16.5" customHeight="1">
      <c r="A212" s="44">
        <v>21010</v>
      </c>
      <c r="B212" s="46" t="s">
        <v>327</v>
      </c>
      <c r="C212" s="45">
        <f>SUM(C213:C214)</f>
        <v>61</v>
      </c>
    </row>
    <row r="213" spans="1:3" s="40" customFormat="1" ht="16.5" customHeight="1">
      <c r="A213" s="44">
        <v>2101016</v>
      </c>
      <c r="B213" s="44" t="s">
        <v>328</v>
      </c>
      <c r="C213" s="45">
        <v>20</v>
      </c>
    </row>
    <row r="214" spans="1:3" s="40" customFormat="1" ht="16.5" customHeight="1">
      <c r="A214" s="44">
        <v>2101099</v>
      </c>
      <c r="B214" s="44" t="s">
        <v>329</v>
      </c>
      <c r="C214" s="45">
        <v>41</v>
      </c>
    </row>
    <row r="215" spans="1:3" s="40" customFormat="1" ht="16.5" customHeight="1">
      <c r="A215" s="44">
        <v>21011</v>
      </c>
      <c r="B215" s="46" t="s">
        <v>330</v>
      </c>
      <c r="C215" s="45">
        <f>SUM(C216:C217)</f>
        <v>1750</v>
      </c>
    </row>
    <row r="216" spans="1:3" s="40" customFormat="1" ht="16.5" customHeight="1">
      <c r="A216" s="44">
        <v>2101101</v>
      </c>
      <c r="B216" s="44" t="s">
        <v>331</v>
      </c>
      <c r="C216" s="45">
        <v>750</v>
      </c>
    </row>
    <row r="217" spans="1:3" s="40" customFormat="1" ht="16.5" customHeight="1">
      <c r="A217" s="44">
        <v>2101102</v>
      </c>
      <c r="B217" s="44" t="s">
        <v>332</v>
      </c>
      <c r="C217" s="45">
        <v>1000</v>
      </c>
    </row>
    <row r="218" spans="1:3" s="40" customFormat="1" ht="16.5" customHeight="1">
      <c r="A218" s="44">
        <v>21012</v>
      </c>
      <c r="B218" s="46" t="s">
        <v>333</v>
      </c>
      <c r="C218" s="45">
        <f>SUM(C219:C220)</f>
        <v>646</v>
      </c>
    </row>
    <row r="219" spans="1:3" s="40" customFormat="1" ht="16.5" customHeight="1">
      <c r="A219" s="44">
        <v>2101203</v>
      </c>
      <c r="B219" s="44" t="s">
        <v>334</v>
      </c>
      <c r="C219" s="45">
        <v>589</v>
      </c>
    </row>
    <row r="220" spans="1:3" s="40" customFormat="1" ht="16.5" customHeight="1">
      <c r="A220" s="44">
        <v>2101204</v>
      </c>
      <c r="B220" s="44" t="s">
        <v>335</v>
      </c>
      <c r="C220" s="45">
        <v>57</v>
      </c>
    </row>
    <row r="221" spans="1:3" s="40" customFormat="1" ht="16.5" customHeight="1">
      <c r="A221" s="44">
        <v>21013</v>
      </c>
      <c r="B221" s="46" t="s">
        <v>336</v>
      </c>
      <c r="C221" s="45">
        <f>SUM(C222:C223)</f>
        <v>533</v>
      </c>
    </row>
    <row r="222" spans="1:3" s="40" customFormat="1" ht="16.5" customHeight="1">
      <c r="A222" s="44">
        <v>2101301</v>
      </c>
      <c r="B222" s="44" t="s">
        <v>337</v>
      </c>
      <c r="C222" s="45">
        <v>531</v>
      </c>
    </row>
    <row r="223" spans="1:3" s="40" customFormat="1" ht="16.5" customHeight="1">
      <c r="A223" s="44">
        <v>2101399</v>
      </c>
      <c r="B223" s="44" t="s">
        <v>338</v>
      </c>
      <c r="C223" s="45">
        <v>2</v>
      </c>
    </row>
    <row r="224" spans="1:3" s="40" customFormat="1" ht="16.5" customHeight="1">
      <c r="A224" s="44">
        <v>21014</v>
      </c>
      <c r="B224" s="46" t="s">
        <v>339</v>
      </c>
      <c r="C224" s="45">
        <f>SUM(C225:C225)</f>
        <v>18</v>
      </c>
    </row>
    <row r="225" spans="1:3" s="40" customFormat="1" ht="16.5" customHeight="1">
      <c r="A225" s="44">
        <v>2101401</v>
      </c>
      <c r="B225" s="44" t="s">
        <v>340</v>
      </c>
      <c r="C225" s="45">
        <v>18</v>
      </c>
    </row>
    <row r="226" spans="1:3" s="40" customFormat="1" ht="16.5" customHeight="1">
      <c r="A226" s="44">
        <v>21099</v>
      </c>
      <c r="B226" s="46" t="s">
        <v>341</v>
      </c>
      <c r="C226" s="45">
        <f>C227</f>
        <v>140</v>
      </c>
    </row>
    <row r="227" spans="1:3" s="40" customFormat="1" ht="16.5" customHeight="1">
      <c r="A227" s="44">
        <v>2109901</v>
      </c>
      <c r="B227" s="44" t="s">
        <v>342</v>
      </c>
      <c r="C227" s="45">
        <v>140</v>
      </c>
    </row>
    <row r="228" spans="1:3" s="40" customFormat="1" ht="16.5" customHeight="1">
      <c r="A228" s="44">
        <v>211</v>
      </c>
      <c r="B228" s="46" t="s">
        <v>343</v>
      </c>
      <c r="C228" s="45">
        <v>12259</v>
      </c>
    </row>
    <row r="229" spans="1:3" s="40" customFormat="1" ht="16.5" customHeight="1">
      <c r="A229" s="44">
        <v>21101</v>
      </c>
      <c r="B229" s="46" t="s">
        <v>344</v>
      </c>
      <c r="C229" s="45">
        <f>SUM(C230:C230)</f>
        <v>243</v>
      </c>
    </row>
    <row r="230" spans="1:3" s="40" customFormat="1" ht="16.5" customHeight="1">
      <c r="A230" s="44">
        <v>2110101</v>
      </c>
      <c r="B230" s="44" t="s">
        <v>164</v>
      </c>
      <c r="C230" s="45">
        <v>243</v>
      </c>
    </row>
    <row r="231" spans="1:3" s="40" customFormat="1" ht="16.5" customHeight="1">
      <c r="A231" s="44">
        <v>21102</v>
      </c>
      <c r="B231" s="46" t="s">
        <v>345</v>
      </c>
      <c r="C231" s="45">
        <f>SUM(C232:C232)</f>
        <v>229</v>
      </c>
    </row>
    <row r="232" spans="1:3" s="40" customFormat="1" ht="16.5" customHeight="1">
      <c r="A232" s="44">
        <v>2110299</v>
      </c>
      <c r="B232" s="44" t="s">
        <v>346</v>
      </c>
      <c r="C232" s="45">
        <v>229</v>
      </c>
    </row>
    <row r="233" spans="1:3" s="40" customFormat="1" ht="16.5" customHeight="1">
      <c r="A233" s="44">
        <v>21103</v>
      </c>
      <c r="B233" s="46" t="s">
        <v>347</v>
      </c>
      <c r="C233" s="45">
        <f>SUM(C234:C235)</f>
        <v>1759</v>
      </c>
    </row>
    <row r="234" spans="1:3" s="40" customFormat="1" ht="16.5" customHeight="1">
      <c r="A234" s="44">
        <v>2110302</v>
      </c>
      <c r="B234" s="44" t="s">
        <v>348</v>
      </c>
      <c r="C234" s="45">
        <v>1700</v>
      </c>
    </row>
    <row r="235" spans="1:3" s="40" customFormat="1" ht="16.5" customHeight="1">
      <c r="A235" s="44">
        <v>2110399</v>
      </c>
      <c r="B235" s="44" t="s">
        <v>349</v>
      </c>
      <c r="C235" s="45">
        <v>59</v>
      </c>
    </row>
    <row r="236" spans="1:3" s="40" customFormat="1" ht="16.5" customHeight="1">
      <c r="A236" s="44">
        <v>21104</v>
      </c>
      <c r="B236" s="46" t="s">
        <v>350</v>
      </c>
      <c r="C236" s="45">
        <f>SUM(C237:C237)</f>
        <v>1802</v>
      </c>
    </row>
    <row r="237" spans="1:3" s="40" customFormat="1" ht="16.5" customHeight="1">
      <c r="A237" s="44">
        <v>2110402</v>
      </c>
      <c r="B237" s="44" t="s">
        <v>351</v>
      </c>
      <c r="C237" s="45">
        <v>1802</v>
      </c>
    </row>
    <row r="238" spans="1:3" s="40" customFormat="1" ht="16.5" customHeight="1">
      <c r="A238" s="44">
        <v>21105</v>
      </c>
      <c r="B238" s="46" t="s">
        <v>352</v>
      </c>
      <c r="C238" s="45">
        <f>SUM(C239:C240)</f>
        <v>107</v>
      </c>
    </row>
    <row r="239" spans="1:3" s="40" customFormat="1" ht="16.5" customHeight="1">
      <c r="A239" s="44">
        <v>2110502</v>
      </c>
      <c r="B239" s="44" t="s">
        <v>353</v>
      </c>
      <c r="C239" s="45">
        <v>27</v>
      </c>
    </row>
    <row r="240" spans="1:3" s="40" customFormat="1" ht="16.5" customHeight="1">
      <c r="A240" s="44">
        <v>2110599</v>
      </c>
      <c r="B240" s="44" t="s">
        <v>354</v>
      </c>
      <c r="C240" s="45">
        <v>80</v>
      </c>
    </row>
    <row r="241" spans="1:3" s="40" customFormat="1" ht="16.5" customHeight="1">
      <c r="A241" s="44">
        <v>21106</v>
      </c>
      <c r="B241" s="46" t="s">
        <v>355</v>
      </c>
      <c r="C241" s="45">
        <f>SUM(C242:C243)</f>
        <v>7985</v>
      </c>
    </row>
    <row r="242" spans="1:3" s="40" customFormat="1" ht="16.5" customHeight="1">
      <c r="A242" s="44">
        <v>2110602</v>
      </c>
      <c r="B242" s="44" t="s">
        <v>356</v>
      </c>
      <c r="C242" s="45">
        <v>2085</v>
      </c>
    </row>
    <row r="243" spans="1:3" s="40" customFormat="1" ht="16.5" customHeight="1">
      <c r="A243" s="44">
        <v>2110699</v>
      </c>
      <c r="B243" s="44" t="s">
        <v>357</v>
      </c>
      <c r="C243" s="45">
        <v>5900</v>
      </c>
    </row>
    <row r="244" spans="1:3" s="40" customFormat="1" ht="16.5" customHeight="1">
      <c r="A244" s="44">
        <v>21110</v>
      </c>
      <c r="B244" s="46" t="s">
        <v>358</v>
      </c>
      <c r="C244" s="45">
        <f>C245</f>
        <v>64</v>
      </c>
    </row>
    <row r="245" spans="1:3" s="40" customFormat="1" ht="16.5" customHeight="1">
      <c r="A245" s="44">
        <v>2111001</v>
      </c>
      <c r="B245" s="44" t="s">
        <v>359</v>
      </c>
      <c r="C245" s="45">
        <v>64</v>
      </c>
    </row>
    <row r="246" spans="1:3" s="40" customFormat="1" ht="16.5" customHeight="1">
      <c r="A246" s="44">
        <v>21111</v>
      </c>
      <c r="B246" s="46" t="s">
        <v>360</v>
      </c>
      <c r="C246" s="45">
        <f>SUM(C247:C247)</f>
        <v>70</v>
      </c>
    </row>
    <row r="247" spans="1:3" s="40" customFormat="1" ht="16.5" customHeight="1">
      <c r="A247" s="44">
        <v>2111103</v>
      </c>
      <c r="B247" s="44" t="s">
        <v>361</v>
      </c>
      <c r="C247" s="45">
        <v>70</v>
      </c>
    </row>
    <row r="248" spans="1:3" s="40" customFormat="1" ht="16.5" customHeight="1">
      <c r="A248" s="44">
        <v>212</v>
      </c>
      <c r="B248" s="46" t="s">
        <v>362</v>
      </c>
      <c r="C248" s="45">
        <v>3721</v>
      </c>
    </row>
    <row r="249" spans="1:3" s="40" customFormat="1" ht="16.5" customHeight="1">
      <c r="A249" s="44">
        <v>21201</v>
      </c>
      <c r="B249" s="46" t="s">
        <v>363</v>
      </c>
      <c r="C249" s="45">
        <f>SUM(C250:C252)</f>
        <v>741</v>
      </c>
    </row>
    <row r="250" spans="1:3" s="40" customFormat="1" ht="16.5" customHeight="1">
      <c r="A250" s="44">
        <v>2120101</v>
      </c>
      <c r="B250" s="44" t="s">
        <v>164</v>
      </c>
      <c r="C250" s="45">
        <v>475</v>
      </c>
    </row>
    <row r="251" spans="1:3" s="40" customFormat="1" ht="16.5" customHeight="1">
      <c r="A251" s="44">
        <v>2120104</v>
      </c>
      <c r="B251" s="44" t="s">
        <v>364</v>
      </c>
      <c r="C251" s="45">
        <v>110</v>
      </c>
    </row>
    <row r="252" spans="1:3" s="40" customFormat="1" ht="16.5" customHeight="1">
      <c r="A252" s="44">
        <v>2120199</v>
      </c>
      <c r="B252" s="44" t="s">
        <v>365</v>
      </c>
      <c r="C252" s="45">
        <v>156</v>
      </c>
    </row>
    <row r="253" spans="1:3" s="40" customFormat="1" ht="16.5" customHeight="1">
      <c r="A253" s="44">
        <v>21202</v>
      </c>
      <c r="B253" s="46" t="s">
        <v>366</v>
      </c>
      <c r="C253" s="45">
        <f>C254</f>
        <v>52</v>
      </c>
    </row>
    <row r="254" spans="1:3" s="40" customFormat="1" ht="16.5" customHeight="1">
      <c r="A254" s="44">
        <v>2120201</v>
      </c>
      <c r="B254" s="44" t="s">
        <v>367</v>
      </c>
      <c r="C254" s="45">
        <v>52</v>
      </c>
    </row>
    <row r="255" spans="1:3" s="40" customFormat="1" ht="16.5" customHeight="1">
      <c r="A255" s="44">
        <v>21203</v>
      </c>
      <c r="B255" s="46" t="s">
        <v>368</v>
      </c>
      <c r="C255" s="45">
        <f>SUM(C256:C257)</f>
        <v>1498</v>
      </c>
    </row>
    <row r="256" spans="1:3" s="40" customFormat="1" ht="16.5" customHeight="1">
      <c r="A256" s="44">
        <v>2120303</v>
      </c>
      <c r="B256" s="44" t="s">
        <v>369</v>
      </c>
      <c r="C256" s="45">
        <v>794</v>
      </c>
    </row>
    <row r="257" spans="1:3" s="40" customFormat="1" ht="16.5" customHeight="1">
      <c r="A257" s="44">
        <v>2120399</v>
      </c>
      <c r="B257" s="44" t="s">
        <v>370</v>
      </c>
      <c r="C257" s="45">
        <v>704</v>
      </c>
    </row>
    <row r="258" spans="1:3" s="40" customFormat="1" ht="16.5" customHeight="1">
      <c r="A258" s="44">
        <v>21205</v>
      </c>
      <c r="B258" s="46" t="s">
        <v>371</v>
      </c>
      <c r="C258" s="45">
        <f>C259</f>
        <v>1430</v>
      </c>
    </row>
    <row r="259" spans="1:3" s="40" customFormat="1" ht="16.5" customHeight="1">
      <c r="A259" s="44">
        <v>2120501</v>
      </c>
      <c r="B259" s="44" t="s">
        <v>372</v>
      </c>
      <c r="C259" s="45">
        <v>1430</v>
      </c>
    </row>
    <row r="260" spans="1:3" s="40" customFormat="1" ht="16.5" customHeight="1">
      <c r="A260" s="44">
        <v>213</v>
      </c>
      <c r="B260" s="46" t="s">
        <v>373</v>
      </c>
      <c r="C260" s="45">
        <v>44149</v>
      </c>
    </row>
    <row r="261" spans="1:3" s="40" customFormat="1" ht="16.5" customHeight="1">
      <c r="A261" s="44">
        <v>21301</v>
      </c>
      <c r="B261" s="46" t="s">
        <v>374</v>
      </c>
      <c r="C261" s="45">
        <f>SUM(C262:C272)</f>
        <v>6597</v>
      </c>
    </row>
    <row r="262" spans="1:3" s="40" customFormat="1" ht="16.5" customHeight="1">
      <c r="A262" s="44">
        <v>2130101</v>
      </c>
      <c r="B262" s="44" t="s">
        <v>164</v>
      </c>
      <c r="C262" s="45">
        <v>285</v>
      </c>
    </row>
    <row r="263" spans="1:3" s="40" customFormat="1" ht="16.5" customHeight="1">
      <c r="A263" s="44">
        <v>2130104</v>
      </c>
      <c r="B263" s="44" t="s">
        <v>169</v>
      </c>
      <c r="C263" s="45">
        <v>1605</v>
      </c>
    </row>
    <row r="264" spans="1:3" s="40" customFormat="1" ht="16.5" customHeight="1">
      <c r="A264" s="44">
        <v>2130106</v>
      </c>
      <c r="B264" s="44" t="s">
        <v>375</v>
      </c>
      <c r="C264" s="45">
        <v>6</v>
      </c>
    </row>
    <row r="265" spans="1:3" s="40" customFormat="1" ht="16.5" customHeight="1">
      <c r="A265" s="44">
        <v>2130108</v>
      </c>
      <c r="B265" s="44" t="s">
        <v>376</v>
      </c>
      <c r="C265" s="45">
        <v>157</v>
      </c>
    </row>
    <row r="266" spans="1:3" s="40" customFormat="1" ht="16.5" customHeight="1">
      <c r="A266" s="44">
        <v>2130111</v>
      </c>
      <c r="B266" s="44" t="s">
        <v>377</v>
      </c>
      <c r="C266" s="45">
        <v>78</v>
      </c>
    </row>
    <row r="267" spans="1:3" s="40" customFormat="1" ht="16.5" customHeight="1">
      <c r="A267" s="44">
        <v>2130119</v>
      </c>
      <c r="B267" s="44" t="s">
        <v>378</v>
      </c>
      <c r="C267" s="45">
        <v>15</v>
      </c>
    </row>
    <row r="268" spans="1:3" s="40" customFormat="1" ht="16.5" customHeight="1">
      <c r="A268" s="44">
        <v>2130122</v>
      </c>
      <c r="B268" s="44" t="s">
        <v>379</v>
      </c>
      <c r="C268" s="45">
        <v>162</v>
      </c>
    </row>
    <row r="269" spans="1:3" s="40" customFormat="1" ht="16.5" customHeight="1">
      <c r="A269" s="44">
        <v>2130124</v>
      </c>
      <c r="B269" s="44" t="s">
        <v>380</v>
      </c>
      <c r="C269" s="45">
        <v>164</v>
      </c>
    </row>
    <row r="270" spans="1:3" s="40" customFormat="1" ht="16.5" customHeight="1">
      <c r="A270" s="44">
        <v>2130135</v>
      </c>
      <c r="B270" s="44" t="s">
        <v>381</v>
      </c>
      <c r="C270" s="45">
        <v>50</v>
      </c>
    </row>
    <row r="271" spans="1:3" s="40" customFormat="1" ht="16.5" customHeight="1">
      <c r="A271" s="44">
        <v>2130142</v>
      </c>
      <c r="B271" s="44" t="s">
        <v>382</v>
      </c>
      <c r="C271" s="45">
        <v>2728</v>
      </c>
    </row>
    <row r="272" spans="1:3" s="40" customFormat="1" ht="16.5" customHeight="1">
      <c r="A272" s="44">
        <v>2130199</v>
      </c>
      <c r="B272" s="44" t="s">
        <v>383</v>
      </c>
      <c r="C272" s="45">
        <v>1347</v>
      </c>
    </row>
    <row r="273" spans="1:3" s="40" customFormat="1" ht="16.5" customHeight="1">
      <c r="A273" s="44">
        <v>21302</v>
      </c>
      <c r="B273" s="46" t="s">
        <v>384</v>
      </c>
      <c r="C273" s="45">
        <f>SUM(C274:C279)</f>
        <v>2555</v>
      </c>
    </row>
    <row r="274" spans="1:3" s="40" customFormat="1" ht="16.5" customHeight="1">
      <c r="A274" s="44">
        <v>2130204</v>
      </c>
      <c r="B274" s="44" t="s">
        <v>385</v>
      </c>
      <c r="C274" s="45">
        <v>485</v>
      </c>
    </row>
    <row r="275" spans="1:3" s="40" customFormat="1" ht="16.5" customHeight="1">
      <c r="A275" s="44">
        <v>2130205</v>
      </c>
      <c r="B275" s="44" t="s">
        <v>386</v>
      </c>
      <c r="C275" s="45">
        <v>254</v>
      </c>
    </row>
    <row r="276" spans="1:3" s="40" customFormat="1" ht="16.5" customHeight="1">
      <c r="A276" s="44">
        <v>2130209</v>
      </c>
      <c r="B276" s="44" t="s">
        <v>387</v>
      </c>
      <c r="C276" s="45">
        <v>478</v>
      </c>
    </row>
    <row r="277" spans="1:3" s="40" customFormat="1" ht="16.5" customHeight="1">
      <c r="A277" s="44">
        <v>2130210</v>
      </c>
      <c r="B277" s="44" t="s">
        <v>388</v>
      </c>
      <c r="C277" s="45">
        <v>27</v>
      </c>
    </row>
    <row r="278" spans="1:3" s="40" customFormat="1" ht="16.5" customHeight="1">
      <c r="A278" s="44">
        <v>2130213</v>
      </c>
      <c r="B278" s="44" t="s">
        <v>389</v>
      </c>
      <c r="C278" s="45">
        <v>1</v>
      </c>
    </row>
    <row r="279" spans="1:3" s="40" customFormat="1" ht="16.5" customHeight="1">
      <c r="A279" s="44">
        <v>2130299</v>
      </c>
      <c r="B279" s="44" t="s">
        <v>390</v>
      </c>
      <c r="C279" s="45">
        <v>1310</v>
      </c>
    </row>
    <row r="280" spans="1:3" s="40" customFormat="1" ht="16.5" customHeight="1">
      <c r="A280" s="44">
        <v>21303</v>
      </c>
      <c r="B280" s="46" t="s">
        <v>391</v>
      </c>
      <c r="C280" s="45">
        <f>SUM(C281:C286)</f>
        <v>2009</v>
      </c>
    </row>
    <row r="281" spans="1:3" s="40" customFormat="1" ht="16.5" customHeight="1">
      <c r="A281" s="44">
        <v>2130302</v>
      </c>
      <c r="B281" s="44" t="s">
        <v>178</v>
      </c>
      <c r="C281" s="45">
        <v>664</v>
      </c>
    </row>
    <row r="282" spans="1:3" s="40" customFormat="1" ht="16.5" customHeight="1">
      <c r="A282" s="44">
        <v>2130310</v>
      </c>
      <c r="B282" s="44" t="s">
        <v>392</v>
      </c>
      <c r="C282" s="45">
        <v>1000</v>
      </c>
    </row>
    <row r="283" spans="1:3" s="40" customFormat="1" ht="16.5" customHeight="1">
      <c r="A283" s="44">
        <v>2130314</v>
      </c>
      <c r="B283" s="44" t="s">
        <v>393</v>
      </c>
      <c r="C283" s="45">
        <v>124</v>
      </c>
    </row>
    <row r="284" spans="1:3" s="40" customFormat="1" ht="16.5" customHeight="1">
      <c r="A284" s="44">
        <v>2130315</v>
      </c>
      <c r="B284" s="44" t="s">
        <v>394</v>
      </c>
      <c r="C284" s="45">
        <v>10</v>
      </c>
    </row>
    <row r="285" spans="1:3" s="40" customFormat="1" ht="16.5" customHeight="1">
      <c r="A285" s="44">
        <v>2130316</v>
      </c>
      <c r="B285" s="44" t="s">
        <v>395</v>
      </c>
      <c r="C285" s="45">
        <v>100</v>
      </c>
    </row>
    <row r="286" spans="1:3" s="40" customFormat="1" ht="16.5" customHeight="1">
      <c r="A286" s="44">
        <v>2130399</v>
      </c>
      <c r="B286" s="44" t="s">
        <v>396</v>
      </c>
      <c r="C286" s="45">
        <v>111</v>
      </c>
    </row>
    <row r="287" spans="1:3" s="40" customFormat="1" ht="16.5" customHeight="1">
      <c r="A287" s="44">
        <v>21305</v>
      </c>
      <c r="B287" s="46" t="s">
        <v>397</v>
      </c>
      <c r="C287" s="45">
        <f>SUM(C288:C291)</f>
        <v>29590</v>
      </c>
    </row>
    <row r="288" spans="1:3" s="40" customFormat="1" ht="16.5" customHeight="1">
      <c r="A288" s="44">
        <v>2130501</v>
      </c>
      <c r="B288" s="44" t="s">
        <v>164</v>
      </c>
      <c r="C288" s="45">
        <v>175</v>
      </c>
    </row>
    <row r="289" spans="1:3" s="40" customFormat="1" ht="16.5" customHeight="1">
      <c r="A289" s="44">
        <v>2130504</v>
      </c>
      <c r="B289" s="44" t="s">
        <v>398</v>
      </c>
      <c r="C289" s="45">
        <v>5145</v>
      </c>
    </row>
    <row r="290" spans="1:3" s="40" customFormat="1" ht="16.5" customHeight="1">
      <c r="A290" s="44">
        <v>2130505</v>
      </c>
      <c r="B290" s="44" t="s">
        <v>399</v>
      </c>
      <c r="C290" s="45">
        <v>2416</v>
      </c>
    </row>
    <row r="291" spans="1:3" s="40" customFormat="1" ht="16.5" customHeight="1">
      <c r="A291" s="44">
        <v>2130599</v>
      </c>
      <c r="B291" s="44" t="s">
        <v>400</v>
      </c>
      <c r="C291" s="45">
        <v>21854</v>
      </c>
    </row>
    <row r="292" spans="1:3" s="40" customFormat="1" ht="16.5" customHeight="1">
      <c r="A292" s="44">
        <v>21306</v>
      </c>
      <c r="B292" s="46" t="s">
        <v>401</v>
      </c>
      <c r="C292" s="45">
        <f>SUM(C293:C293)</f>
        <v>-220</v>
      </c>
    </row>
    <row r="293" spans="1:3" s="40" customFormat="1" ht="16.5" customHeight="1">
      <c r="A293" s="44">
        <v>2130603</v>
      </c>
      <c r="B293" s="44" t="s">
        <v>402</v>
      </c>
      <c r="C293" s="45">
        <v>-220</v>
      </c>
    </row>
    <row r="294" spans="1:3" s="40" customFormat="1" ht="16.5" customHeight="1">
      <c r="A294" s="44">
        <v>21307</v>
      </c>
      <c r="B294" s="46" t="s">
        <v>403</v>
      </c>
      <c r="C294" s="45">
        <f>SUM(C295:C297)</f>
        <v>2715</v>
      </c>
    </row>
    <row r="295" spans="1:3" s="40" customFormat="1" ht="16.5" customHeight="1">
      <c r="A295" s="44">
        <v>2130701</v>
      </c>
      <c r="B295" s="44" t="s">
        <v>404</v>
      </c>
      <c r="C295" s="45">
        <v>255</v>
      </c>
    </row>
    <row r="296" spans="1:3" s="40" customFormat="1" ht="16.5" customHeight="1">
      <c r="A296" s="44">
        <v>2130705</v>
      </c>
      <c r="B296" s="44" t="s">
        <v>405</v>
      </c>
      <c r="C296" s="45">
        <v>1120</v>
      </c>
    </row>
    <row r="297" spans="1:3" s="40" customFormat="1" ht="16.5" customHeight="1">
      <c r="A297" s="44">
        <v>2130706</v>
      </c>
      <c r="B297" s="44" t="s">
        <v>406</v>
      </c>
      <c r="C297" s="45">
        <v>1340</v>
      </c>
    </row>
    <row r="298" spans="1:3" s="40" customFormat="1" ht="16.5" customHeight="1">
      <c r="A298" s="44">
        <v>21308</v>
      </c>
      <c r="B298" s="46" t="s">
        <v>407</v>
      </c>
      <c r="C298" s="45">
        <f>SUM(C299:C299)</f>
        <v>817</v>
      </c>
    </row>
    <row r="299" spans="1:3" s="40" customFormat="1" ht="16.5" customHeight="1">
      <c r="A299" s="44">
        <v>2130803</v>
      </c>
      <c r="B299" s="44" t="s">
        <v>408</v>
      </c>
      <c r="C299" s="45">
        <v>817</v>
      </c>
    </row>
    <row r="300" spans="1:3" s="40" customFormat="1" ht="16.5" customHeight="1">
      <c r="A300" s="44">
        <v>21399</v>
      </c>
      <c r="B300" s="46" t="s">
        <v>409</v>
      </c>
      <c r="C300" s="45">
        <v>86</v>
      </c>
    </row>
    <row r="301" spans="1:3" s="40" customFormat="1" ht="16.5" customHeight="1">
      <c r="A301" s="44">
        <v>2139901</v>
      </c>
      <c r="B301" s="44" t="s">
        <v>410</v>
      </c>
      <c r="C301" s="45">
        <v>86</v>
      </c>
    </row>
    <row r="302" spans="1:3" s="40" customFormat="1" ht="16.5" customHeight="1">
      <c r="A302" s="44">
        <v>214</v>
      </c>
      <c r="B302" s="46" t="s">
        <v>411</v>
      </c>
      <c r="C302" s="45">
        <v>1647</v>
      </c>
    </row>
    <row r="303" spans="1:3" s="40" customFormat="1" ht="16.5" customHeight="1">
      <c r="A303" s="44">
        <v>21401</v>
      </c>
      <c r="B303" s="46" t="s">
        <v>412</v>
      </c>
      <c r="C303" s="45">
        <f>SUM(C304:C306)</f>
        <v>693</v>
      </c>
    </row>
    <row r="304" spans="1:3" s="40" customFormat="1" ht="16.5" customHeight="1">
      <c r="A304" s="44">
        <v>2140101</v>
      </c>
      <c r="B304" s="44" t="s">
        <v>164</v>
      </c>
      <c r="C304" s="45">
        <v>466</v>
      </c>
    </row>
    <row r="305" spans="1:3" s="40" customFormat="1" ht="16.5" customHeight="1">
      <c r="A305" s="44">
        <v>2140112</v>
      </c>
      <c r="B305" s="44" t="s">
        <v>413</v>
      </c>
      <c r="C305" s="45">
        <v>79</v>
      </c>
    </row>
    <row r="306" spans="1:3" s="40" customFormat="1" ht="16.5" customHeight="1">
      <c r="A306" s="44">
        <v>2140199</v>
      </c>
      <c r="B306" s="44" t="s">
        <v>414</v>
      </c>
      <c r="C306" s="45">
        <v>148</v>
      </c>
    </row>
    <row r="307" spans="1:3" s="40" customFormat="1" ht="16.5" customHeight="1">
      <c r="A307" s="44">
        <v>21404</v>
      </c>
      <c r="B307" s="46" t="s">
        <v>415</v>
      </c>
      <c r="C307" s="45">
        <f>SUM(C308:C309)</f>
        <v>216</v>
      </c>
    </row>
    <row r="308" spans="1:3" s="40" customFormat="1" ht="16.5" customHeight="1">
      <c r="A308" s="44">
        <v>2140401</v>
      </c>
      <c r="B308" s="44" t="s">
        <v>416</v>
      </c>
      <c r="C308" s="45">
        <v>84</v>
      </c>
    </row>
    <row r="309" spans="1:3" s="40" customFormat="1" ht="16.5" customHeight="1">
      <c r="A309" s="44">
        <v>2140403</v>
      </c>
      <c r="B309" s="44" t="s">
        <v>417</v>
      </c>
      <c r="C309" s="45">
        <v>132</v>
      </c>
    </row>
    <row r="310" spans="1:3" s="40" customFormat="1" ht="16.5" customHeight="1">
      <c r="A310" s="44">
        <v>21406</v>
      </c>
      <c r="B310" s="46" t="s">
        <v>418</v>
      </c>
      <c r="C310" s="45">
        <f>SUM(C311:C311)</f>
        <v>738</v>
      </c>
    </row>
    <row r="311" spans="1:3" s="40" customFormat="1" ht="16.5" customHeight="1">
      <c r="A311" s="44">
        <v>2140602</v>
      </c>
      <c r="B311" s="44" t="s">
        <v>419</v>
      </c>
      <c r="C311" s="45">
        <v>738</v>
      </c>
    </row>
    <row r="312" spans="1:3" s="40" customFormat="1" ht="16.5" customHeight="1">
      <c r="A312" s="44">
        <v>215</v>
      </c>
      <c r="B312" s="46" t="s">
        <v>420</v>
      </c>
      <c r="C312" s="45">
        <v>366</v>
      </c>
    </row>
    <row r="313" spans="1:3" s="40" customFormat="1" ht="16.5" customHeight="1">
      <c r="A313" s="44">
        <v>21506</v>
      </c>
      <c r="B313" s="46" t="s">
        <v>421</v>
      </c>
      <c r="C313" s="45">
        <f>SUM(C314:C315)</f>
        <v>247</v>
      </c>
    </row>
    <row r="314" spans="1:3" s="40" customFormat="1" ht="16.5" customHeight="1">
      <c r="A314" s="44">
        <v>2150601</v>
      </c>
      <c r="B314" s="44" t="s">
        <v>164</v>
      </c>
      <c r="C314" s="45">
        <v>239</v>
      </c>
    </row>
    <row r="315" spans="1:3" s="40" customFormat="1" ht="16.5" customHeight="1">
      <c r="A315" s="44">
        <v>2150699</v>
      </c>
      <c r="B315" s="44" t="s">
        <v>422</v>
      </c>
      <c r="C315" s="45">
        <v>8</v>
      </c>
    </row>
    <row r="316" spans="1:3" s="40" customFormat="1" ht="16.5" customHeight="1">
      <c r="A316" s="44">
        <v>21508</v>
      </c>
      <c r="B316" s="46" t="s">
        <v>423</v>
      </c>
      <c r="C316" s="45">
        <f>SUM(C317:C318)</f>
        <v>119</v>
      </c>
    </row>
    <row r="317" spans="1:3" s="40" customFormat="1" ht="16.5" customHeight="1">
      <c r="A317" s="44">
        <v>2150801</v>
      </c>
      <c r="B317" s="44" t="s">
        <v>164</v>
      </c>
      <c r="C317" s="45">
        <v>79</v>
      </c>
    </row>
    <row r="318" spans="1:3" s="40" customFormat="1" ht="16.5" customHeight="1">
      <c r="A318" s="44">
        <v>2150805</v>
      </c>
      <c r="B318" s="44" t="s">
        <v>424</v>
      </c>
      <c r="C318" s="45">
        <v>40</v>
      </c>
    </row>
    <row r="319" spans="1:3" s="40" customFormat="1" ht="16.5" customHeight="1">
      <c r="A319" s="44">
        <v>216</v>
      </c>
      <c r="B319" s="46" t="s">
        <v>425</v>
      </c>
      <c r="C319" s="45">
        <v>468</v>
      </c>
    </row>
    <row r="320" spans="1:3" s="40" customFormat="1" ht="16.5" customHeight="1">
      <c r="A320" s="44">
        <v>21602</v>
      </c>
      <c r="B320" s="46" t="s">
        <v>426</v>
      </c>
      <c r="C320" s="45">
        <f>SUM(C321:C322)</f>
        <v>258</v>
      </c>
    </row>
    <row r="321" spans="1:3" s="40" customFormat="1" ht="16.5" customHeight="1">
      <c r="A321" s="44">
        <v>2160250</v>
      </c>
      <c r="B321" s="44" t="s">
        <v>169</v>
      </c>
      <c r="C321" s="45">
        <v>250</v>
      </c>
    </row>
    <row r="322" spans="1:3" s="40" customFormat="1" ht="16.5" customHeight="1">
      <c r="A322" s="44">
        <v>2160299</v>
      </c>
      <c r="B322" s="44" t="s">
        <v>427</v>
      </c>
      <c r="C322" s="45">
        <v>8</v>
      </c>
    </row>
    <row r="323" spans="1:3" s="40" customFormat="1" ht="16.5" customHeight="1">
      <c r="A323" s="44">
        <v>21605</v>
      </c>
      <c r="B323" s="46" t="s">
        <v>428</v>
      </c>
      <c r="C323" s="45">
        <f>SUM(C324:C324)</f>
        <v>190</v>
      </c>
    </row>
    <row r="324" spans="1:3" s="40" customFormat="1" ht="16.5" customHeight="1">
      <c r="A324" s="44">
        <v>2160505</v>
      </c>
      <c r="B324" s="44" t="s">
        <v>429</v>
      </c>
      <c r="C324" s="45">
        <v>190</v>
      </c>
    </row>
    <row r="325" spans="1:3" s="40" customFormat="1" ht="16.5" customHeight="1">
      <c r="A325" s="44">
        <v>21606</v>
      </c>
      <c r="B325" s="46" t="s">
        <v>430</v>
      </c>
      <c r="C325" s="45">
        <f>SUM(C326:C326)</f>
        <v>20</v>
      </c>
    </row>
    <row r="326" spans="1:3" s="40" customFormat="1" ht="16.5" customHeight="1">
      <c r="A326" s="44">
        <v>2160699</v>
      </c>
      <c r="B326" s="44" t="s">
        <v>431</v>
      </c>
      <c r="C326" s="45">
        <v>20</v>
      </c>
    </row>
    <row r="327" spans="1:3" s="40" customFormat="1" ht="16.5" customHeight="1">
      <c r="A327" s="44">
        <v>220</v>
      </c>
      <c r="B327" s="46" t="s">
        <v>432</v>
      </c>
      <c r="C327" s="45">
        <v>902</v>
      </c>
    </row>
    <row r="328" spans="1:3" s="40" customFormat="1" ht="16.5" customHeight="1">
      <c r="A328" s="44">
        <v>22001</v>
      </c>
      <c r="B328" s="46" t="s">
        <v>433</v>
      </c>
      <c r="C328" s="45">
        <f>SUM(C329:C331)</f>
        <v>866</v>
      </c>
    </row>
    <row r="329" spans="1:3" s="40" customFormat="1" ht="16.5" customHeight="1">
      <c r="A329" s="44">
        <v>2200102</v>
      </c>
      <c r="B329" s="44" t="s">
        <v>178</v>
      </c>
      <c r="C329" s="45">
        <v>434</v>
      </c>
    </row>
    <row r="330" spans="1:3" s="40" customFormat="1" ht="16.5" customHeight="1">
      <c r="A330" s="44">
        <v>2200111</v>
      </c>
      <c r="B330" s="44" t="s">
        <v>434</v>
      </c>
      <c r="C330" s="45">
        <v>245</v>
      </c>
    </row>
    <row r="331" spans="1:3" s="40" customFormat="1" ht="16.5" customHeight="1">
      <c r="A331" s="44">
        <v>2200199</v>
      </c>
      <c r="B331" s="44" t="s">
        <v>435</v>
      </c>
      <c r="C331" s="45">
        <v>187</v>
      </c>
    </row>
    <row r="332" spans="1:3" s="40" customFormat="1" ht="16.5" customHeight="1">
      <c r="A332" s="44">
        <v>22005</v>
      </c>
      <c r="B332" s="46" t="s">
        <v>436</v>
      </c>
      <c r="C332" s="45">
        <f>SUM(C333:C333)</f>
        <v>36</v>
      </c>
    </row>
    <row r="333" spans="1:3" s="40" customFormat="1" ht="16.5" customHeight="1">
      <c r="A333" s="44">
        <v>2200504</v>
      </c>
      <c r="B333" s="44" t="s">
        <v>437</v>
      </c>
      <c r="C333" s="45">
        <v>36</v>
      </c>
    </row>
    <row r="334" spans="1:3" s="40" customFormat="1" ht="16.5" customHeight="1">
      <c r="A334" s="44">
        <v>221</v>
      </c>
      <c r="B334" s="46" t="s">
        <v>438</v>
      </c>
      <c r="C334" s="45">
        <f>SUM(C335,C342,C344)</f>
        <v>9009</v>
      </c>
    </row>
    <row r="335" spans="1:3" s="40" customFormat="1" ht="16.5" customHeight="1">
      <c r="A335" s="44">
        <v>22101</v>
      </c>
      <c r="B335" s="46" t="s">
        <v>439</v>
      </c>
      <c r="C335" s="45">
        <f>SUM(C336:C341)</f>
        <v>6853</v>
      </c>
    </row>
    <row r="336" spans="1:3" s="40" customFormat="1" ht="16.5" customHeight="1">
      <c r="A336" s="44">
        <v>2210101</v>
      </c>
      <c r="B336" s="44" t="s">
        <v>440</v>
      </c>
      <c r="C336" s="45">
        <v>200</v>
      </c>
    </row>
    <row r="337" spans="1:3" s="40" customFormat="1" ht="16.5" customHeight="1">
      <c r="A337" s="44">
        <v>2210103</v>
      </c>
      <c r="B337" s="44" t="s">
        <v>441</v>
      </c>
      <c r="C337" s="45">
        <v>124</v>
      </c>
    </row>
    <row r="338" spans="1:3" s="40" customFormat="1" ht="16.5" customHeight="1">
      <c r="A338" s="44">
        <v>2210105</v>
      </c>
      <c r="B338" s="44" t="s">
        <v>442</v>
      </c>
      <c r="C338" s="45">
        <v>4190</v>
      </c>
    </row>
    <row r="339" spans="1:3" s="40" customFormat="1" ht="16.5" customHeight="1">
      <c r="A339" s="44">
        <v>2210106</v>
      </c>
      <c r="B339" s="44" t="s">
        <v>443</v>
      </c>
      <c r="C339" s="45">
        <v>1360</v>
      </c>
    </row>
    <row r="340" spans="1:3" s="40" customFormat="1" ht="16.5" customHeight="1">
      <c r="A340" s="44">
        <v>2210107</v>
      </c>
      <c r="B340" s="44" t="s">
        <v>444</v>
      </c>
      <c r="C340" s="45">
        <v>30</v>
      </c>
    </row>
    <row r="341" spans="1:3" s="40" customFormat="1" ht="16.5" customHeight="1">
      <c r="A341" s="44">
        <v>2210199</v>
      </c>
      <c r="B341" s="44" t="s">
        <v>445</v>
      </c>
      <c r="C341" s="45">
        <v>949</v>
      </c>
    </row>
    <row r="342" spans="1:3" s="40" customFormat="1" ht="16.5" customHeight="1">
      <c r="A342" s="44">
        <v>22102</v>
      </c>
      <c r="B342" s="46" t="s">
        <v>446</v>
      </c>
      <c r="C342" s="45">
        <f>SUM(C343:C343)</f>
        <v>2139</v>
      </c>
    </row>
    <row r="343" spans="1:3" s="40" customFormat="1" ht="16.5" customHeight="1">
      <c r="A343" s="44">
        <v>2210201</v>
      </c>
      <c r="B343" s="44" t="s">
        <v>447</v>
      </c>
      <c r="C343" s="45">
        <v>2139</v>
      </c>
    </row>
    <row r="344" spans="1:3" s="40" customFormat="1" ht="16.5" customHeight="1">
      <c r="A344" s="44">
        <v>22103</v>
      </c>
      <c r="B344" s="46" t="s">
        <v>448</v>
      </c>
      <c r="C344" s="45">
        <f>SUM(C345:C345)</f>
        <v>17</v>
      </c>
    </row>
    <row r="345" spans="1:3" s="40" customFormat="1" ht="16.5" customHeight="1">
      <c r="A345" s="44">
        <v>2210399</v>
      </c>
      <c r="B345" s="44" t="s">
        <v>449</v>
      </c>
      <c r="C345" s="45">
        <v>17</v>
      </c>
    </row>
    <row r="346" spans="1:3" s="40" customFormat="1" ht="16.5" customHeight="1">
      <c r="A346" s="44">
        <v>222</v>
      </c>
      <c r="B346" s="46" t="s">
        <v>450</v>
      </c>
      <c r="C346" s="45">
        <v>810</v>
      </c>
    </row>
    <row r="347" spans="1:3" s="40" customFormat="1" ht="16.5" customHeight="1">
      <c r="A347" s="44">
        <v>22201</v>
      </c>
      <c r="B347" s="46" t="s">
        <v>451</v>
      </c>
      <c r="C347" s="45">
        <f>SUM(C348:C349)</f>
        <v>543</v>
      </c>
    </row>
    <row r="348" spans="1:3" s="40" customFormat="1" ht="16.5" customHeight="1">
      <c r="A348" s="44">
        <v>2220101</v>
      </c>
      <c r="B348" s="44" t="s">
        <v>164</v>
      </c>
      <c r="C348" s="45">
        <v>481</v>
      </c>
    </row>
    <row r="349" spans="1:3" s="40" customFormat="1" ht="16.5" customHeight="1">
      <c r="A349" s="44">
        <v>2220199</v>
      </c>
      <c r="B349" s="44" t="s">
        <v>452</v>
      </c>
      <c r="C349" s="45">
        <v>62</v>
      </c>
    </row>
    <row r="350" spans="1:3" s="40" customFormat="1" ht="16.5" customHeight="1">
      <c r="A350" s="44">
        <v>22204</v>
      </c>
      <c r="B350" s="46" t="s">
        <v>453</v>
      </c>
      <c r="C350" s="45">
        <f>SUM(C351:C352)</f>
        <v>267</v>
      </c>
    </row>
    <row r="351" spans="1:3" s="40" customFormat="1" ht="16.5" customHeight="1">
      <c r="A351" s="44">
        <v>2220401</v>
      </c>
      <c r="B351" s="44" t="s">
        <v>454</v>
      </c>
      <c r="C351" s="45">
        <v>67</v>
      </c>
    </row>
    <row r="352" spans="1:3" s="40" customFormat="1" ht="16.5" customHeight="1">
      <c r="A352" s="44">
        <v>2220403</v>
      </c>
      <c r="B352" s="44" t="s">
        <v>455</v>
      </c>
      <c r="C352" s="45">
        <v>200</v>
      </c>
    </row>
    <row r="353" spans="1:3" s="40" customFormat="1" ht="16.5" customHeight="1">
      <c r="A353" s="44">
        <v>229</v>
      </c>
      <c r="B353" s="46" t="s">
        <v>456</v>
      </c>
      <c r="C353" s="45">
        <f>C354</f>
        <v>-546</v>
      </c>
    </row>
    <row r="354" spans="1:3" s="40" customFormat="1" ht="16.5" customHeight="1">
      <c r="A354" s="44">
        <v>22999</v>
      </c>
      <c r="B354" s="46" t="s">
        <v>457</v>
      </c>
      <c r="C354" s="45">
        <f>C355</f>
        <v>-546</v>
      </c>
    </row>
    <row r="355" spans="1:3" s="40" customFormat="1" ht="16.5" customHeight="1">
      <c r="A355" s="44">
        <v>2299901</v>
      </c>
      <c r="B355" s="44" t="s">
        <v>458</v>
      </c>
      <c r="C355" s="45">
        <v>-546</v>
      </c>
    </row>
    <row r="356" spans="1:3" s="40" customFormat="1" ht="16.5" customHeight="1">
      <c r="A356" s="44">
        <v>232</v>
      </c>
      <c r="B356" s="46" t="s">
        <v>459</v>
      </c>
      <c r="C356" s="45">
        <v>124</v>
      </c>
    </row>
    <row r="357" spans="1:3" s="40" customFormat="1" ht="16.5" customHeight="1">
      <c r="A357" s="44">
        <v>23203</v>
      </c>
      <c r="B357" s="46" t="s">
        <v>460</v>
      </c>
      <c r="C357" s="45">
        <f>SUM(C358:C358)</f>
        <v>124</v>
      </c>
    </row>
    <row r="358" spans="1:3" s="40" customFormat="1" ht="16.5" customHeight="1">
      <c r="A358" s="44">
        <v>2320304</v>
      </c>
      <c r="B358" s="44" t="s">
        <v>461</v>
      </c>
      <c r="C358" s="45">
        <v>124</v>
      </c>
    </row>
  </sheetData>
  <sheetProtection/>
  <mergeCells count="2">
    <mergeCell ref="A2:C2"/>
    <mergeCell ref="A3:C3"/>
  </mergeCells>
  <printOptions/>
  <pageMargins left="0.75" right="0.75" top="0.71" bottom="0.83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xSplit="1" ySplit="5" topLeftCell="B6" activePane="bottomRight" state="frozen"/>
      <selection pane="bottomRight" activeCell="M7" sqref="M7"/>
    </sheetView>
  </sheetViews>
  <sheetFormatPr defaultColWidth="9.00390625" defaultRowHeight="14.25"/>
  <cols>
    <col min="1" max="1" width="18.00390625" style="3" customWidth="1"/>
    <col min="2" max="2" width="7.75390625" style="3" customWidth="1"/>
    <col min="3" max="3" width="8.125" style="3" customWidth="1"/>
    <col min="4" max="4" width="7.875" style="3" customWidth="1"/>
    <col min="5" max="5" width="17.25390625" style="4" customWidth="1"/>
    <col min="6" max="6" width="7.50390625" style="3" customWidth="1"/>
    <col min="7" max="7" width="8.125" style="3" customWidth="1"/>
    <col min="8" max="8" width="7.75390625" style="5" customWidth="1"/>
    <col min="9" max="16384" width="9.00390625" style="3" customWidth="1"/>
  </cols>
  <sheetData>
    <row r="1" ht="29.25" customHeight="1">
      <c r="A1" s="6" t="s">
        <v>462</v>
      </c>
    </row>
    <row r="2" spans="1:8" s="1" customFormat="1" ht="20.25">
      <c r="A2" s="7" t="s">
        <v>463</v>
      </c>
      <c r="B2" s="7"/>
      <c r="C2" s="7"/>
      <c r="D2" s="7"/>
      <c r="E2" s="8"/>
      <c r="F2" s="7"/>
      <c r="G2" s="7"/>
      <c r="H2" s="7"/>
    </row>
    <row r="3" spans="1:8" ht="15.75" customHeight="1">
      <c r="A3" s="9"/>
      <c r="B3" s="9"/>
      <c r="C3" s="9"/>
      <c r="D3" s="10"/>
      <c r="E3" s="11"/>
      <c r="F3" s="12"/>
      <c r="G3" s="5"/>
      <c r="H3" s="5" t="s">
        <v>5</v>
      </c>
    </row>
    <row r="4" spans="1:9" s="2" customFormat="1" ht="27" customHeight="1">
      <c r="A4" s="13" t="s">
        <v>464</v>
      </c>
      <c r="B4" s="13"/>
      <c r="C4" s="13"/>
      <c r="D4" s="13"/>
      <c r="E4" s="14" t="s">
        <v>465</v>
      </c>
      <c r="F4" s="15"/>
      <c r="G4" s="15"/>
      <c r="H4" s="15"/>
      <c r="I4" s="36"/>
    </row>
    <row r="5" spans="1:9" s="2" customFormat="1" ht="26.25" customHeight="1">
      <c r="A5" s="16" t="s">
        <v>14</v>
      </c>
      <c r="B5" s="17" t="s">
        <v>10</v>
      </c>
      <c r="C5" s="17" t="s">
        <v>466</v>
      </c>
      <c r="D5" s="17" t="s">
        <v>467</v>
      </c>
      <c r="E5" s="18" t="s">
        <v>13</v>
      </c>
      <c r="F5" s="18" t="s">
        <v>10</v>
      </c>
      <c r="G5" s="19" t="s">
        <v>468</v>
      </c>
      <c r="H5" s="20" t="s">
        <v>467</v>
      </c>
      <c r="I5" s="37" t="s">
        <v>469</v>
      </c>
    </row>
    <row r="6" spans="1:9" s="2" customFormat="1" ht="24.75" customHeight="1">
      <c r="A6" s="21" t="s">
        <v>470</v>
      </c>
      <c r="B6" s="22">
        <f>SUM(B7,B20)</f>
        <v>9000</v>
      </c>
      <c r="C6" s="22">
        <f>SUM(C7,C20)</f>
        <v>2344</v>
      </c>
      <c r="D6" s="23">
        <f>C6/B6*100</f>
        <v>26.04444444444444</v>
      </c>
      <c r="E6" s="24" t="s">
        <v>471</v>
      </c>
      <c r="F6" s="25">
        <f>SUM(F7:F28)</f>
        <v>121529</v>
      </c>
      <c r="G6" s="25">
        <f>SUM(G7:G28)</f>
        <v>64626</v>
      </c>
      <c r="H6" s="26">
        <f>G6/F6*100</f>
        <v>53.17743090126636</v>
      </c>
      <c r="I6" s="38"/>
    </row>
    <row r="7" spans="1:9" s="2" customFormat="1" ht="24.75" customHeight="1">
      <c r="A7" s="27" t="s">
        <v>472</v>
      </c>
      <c r="B7" s="22">
        <f>SUM(B8:B19)-B9</f>
        <v>7000</v>
      </c>
      <c r="C7" s="22">
        <f>SUM(C8:C19)-C9</f>
        <v>1604</v>
      </c>
      <c r="D7" s="23">
        <f aca="true" t="shared" si="0" ref="D7:D29">C7/B7*100</f>
        <v>22.914285714285715</v>
      </c>
      <c r="E7" s="28" t="s">
        <v>17</v>
      </c>
      <c r="F7" s="29">
        <v>22300</v>
      </c>
      <c r="G7" s="25">
        <v>7051</v>
      </c>
      <c r="H7" s="26">
        <f>G7/F7*100</f>
        <v>31.61883408071749</v>
      </c>
      <c r="I7" s="38"/>
    </row>
    <row r="8" spans="1:9" s="2" customFormat="1" ht="24.75" customHeight="1">
      <c r="A8" s="30" t="s">
        <v>473</v>
      </c>
      <c r="B8" s="31">
        <v>5150</v>
      </c>
      <c r="C8" s="32">
        <v>538</v>
      </c>
      <c r="D8" s="23">
        <f t="shared" si="0"/>
        <v>10.446601941747574</v>
      </c>
      <c r="E8" s="28" t="s">
        <v>20</v>
      </c>
      <c r="F8" s="25">
        <v>150</v>
      </c>
      <c r="G8" s="33">
        <v>70</v>
      </c>
      <c r="H8" s="26">
        <f aca="true" t="shared" si="1" ref="H8:H28">G8/F8*100</f>
        <v>46.666666666666664</v>
      </c>
      <c r="I8" s="38"/>
    </row>
    <row r="9" spans="1:9" s="2" customFormat="1" ht="24.75" customHeight="1">
      <c r="A9" s="30" t="s">
        <v>474</v>
      </c>
      <c r="B9" s="31">
        <v>4500</v>
      </c>
      <c r="C9" s="32">
        <v>419</v>
      </c>
      <c r="D9" s="23">
        <f t="shared" si="0"/>
        <v>9.311111111111112</v>
      </c>
      <c r="E9" s="28" t="s">
        <v>23</v>
      </c>
      <c r="F9" s="33">
        <v>3733</v>
      </c>
      <c r="G9" s="25">
        <v>1772</v>
      </c>
      <c r="H9" s="26">
        <f t="shared" si="1"/>
        <v>47.46852397535494</v>
      </c>
      <c r="I9" s="38"/>
    </row>
    <row r="10" spans="1:9" s="2" customFormat="1" ht="30" customHeight="1">
      <c r="A10" s="30" t="s">
        <v>475</v>
      </c>
      <c r="B10" s="31">
        <v>150</v>
      </c>
      <c r="C10" s="32">
        <v>86</v>
      </c>
      <c r="D10" s="23">
        <f t="shared" si="0"/>
        <v>57.333333333333336</v>
      </c>
      <c r="E10" s="28" t="s">
        <v>26</v>
      </c>
      <c r="F10" s="25">
        <v>20124</v>
      </c>
      <c r="G10" s="33">
        <v>11205</v>
      </c>
      <c r="H10" s="26">
        <f t="shared" si="1"/>
        <v>55.679785330948114</v>
      </c>
      <c r="I10" s="38"/>
    </row>
    <row r="11" spans="1:9" s="2" customFormat="1" ht="24.75" customHeight="1">
      <c r="A11" s="30" t="s">
        <v>476</v>
      </c>
      <c r="B11" s="31">
        <v>250</v>
      </c>
      <c r="C11" s="32">
        <v>97</v>
      </c>
      <c r="D11" s="23">
        <f t="shared" si="0"/>
        <v>38.800000000000004</v>
      </c>
      <c r="E11" s="28" t="s">
        <v>29</v>
      </c>
      <c r="F11" s="33">
        <v>430</v>
      </c>
      <c r="G11" s="33">
        <v>57</v>
      </c>
      <c r="H11" s="26">
        <f t="shared" si="1"/>
        <v>13.25581395348837</v>
      </c>
      <c r="I11" s="38"/>
    </row>
    <row r="12" spans="1:9" s="2" customFormat="1" ht="24.75" customHeight="1">
      <c r="A12" s="30" t="s">
        <v>477</v>
      </c>
      <c r="B12" s="31">
        <v>10</v>
      </c>
      <c r="C12" s="32">
        <v>3</v>
      </c>
      <c r="D12" s="23">
        <f t="shared" si="0"/>
        <v>30</v>
      </c>
      <c r="E12" s="28" t="s">
        <v>32</v>
      </c>
      <c r="F12" s="25">
        <v>1288</v>
      </c>
      <c r="G12" s="33">
        <v>600</v>
      </c>
      <c r="H12" s="26">
        <f t="shared" si="1"/>
        <v>46.58385093167702</v>
      </c>
      <c r="I12" s="38"/>
    </row>
    <row r="13" spans="1:9" s="2" customFormat="1" ht="28.5" customHeight="1">
      <c r="A13" s="30" t="s">
        <v>478</v>
      </c>
      <c r="B13" s="31">
        <v>400</v>
      </c>
      <c r="C13" s="32">
        <v>102</v>
      </c>
      <c r="D13" s="23">
        <f t="shared" si="0"/>
        <v>25.5</v>
      </c>
      <c r="E13" s="28" t="s">
        <v>35</v>
      </c>
      <c r="F13" s="33">
        <v>9355</v>
      </c>
      <c r="G13" s="33">
        <v>5028</v>
      </c>
      <c r="H13" s="26">
        <f t="shared" si="1"/>
        <v>53.746659540352745</v>
      </c>
      <c r="I13" s="38"/>
    </row>
    <row r="14" spans="1:9" s="2" customFormat="1" ht="27.75" customHeight="1">
      <c r="A14" s="34" t="s">
        <v>479</v>
      </c>
      <c r="B14" s="31">
        <v>150</v>
      </c>
      <c r="C14" s="32">
        <v>53</v>
      </c>
      <c r="D14" s="23">
        <f t="shared" si="0"/>
        <v>35.333333333333336</v>
      </c>
      <c r="E14" s="28" t="s">
        <v>38</v>
      </c>
      <c r="F14" s="33">
        <v>9897</v>
      </c>
      <c r="G14" s="33">
        <v>3987</v>
      </c>
      <c r="H14" s="26">
        <f t="shared" si="1"/>
        <v>40.28493482873598</v>
      </c>
      <c r="I14" s="38"/>
    </row>
    <row r="15" spans="1:9" s="2" customFormat="1" ht="28.5" customHeight="1">
      <c r="A15" s="27" t="s">
        <v>480</v>
      </c>
      <c r="B15" s="22">
        <v>80</v>
      </c>
      <c r="C15" s="22">
        <v>31</v>
      </c>
      <c r="D15" s="23">
        <f t="shared" si="0"/>
        <v>38.75</v>
      </c>
      <c r="E15" s="28" t="s">
        <v>41</v>
      </c>
      <c r="F15" s="33">
        <v>2656</v>
      </c>
      <c r="G15" s="25">
        <v>2956</v>
      </c>
      <c r="H15" s="26">
        <f t="shared" si="1"/>
        <v>111.29518072289157</v>
      </c>
      <c r="I15" s="38"/>
    </row>
    <row r="16" spans="1:9" s="2" customFormat="1" ht="24.75" customHeight="1">
      <c r="A16" s="27" t="s">
        <v>481</v>
      </c>
      <c r="B16" s="31">
        <v>220</v>
      </c>
      <c r="C16" s="32">
        <v>148</v>
      </c>
      <c r="D16" s="23">
        <f t="shared" si="0"/>
        <v>67.27272727272727</v>
      </c>
      <c r="E16" s="28" t="s">
        <v>44</v>
      </c>
      <c r="F16" s="33">
        <v>1250</v>
      </c>
      <c r="G16" s="33">
        <v>827</v>
      </c>
      <c r="H16" s="26">
        <f t="shared" si="1"/>
        <v>66.16</v>
      </c>
      <c r="I16" s="38"/>
    </row>
    <row r="17" spans="1:9" s="2" customFormat="1" ht="24.75" customHeight="1">
      <c r="A17" s="34" t="s">
        <v>482</v>
      </c>
      <c r="B17" s="31">
        <v>100</v>
      </c>
      <c r="C17" s="32">
        <v>42</v>
      </c>
      <c r="D17" s="23">
        <f t="shared" si="0"/>
        <v>42</v>
      </c>
      <c r="E17" s="28" t="s">
        <v>47</v>
      </c>
      <c r="F17" s="33">
        <v>27942</v>
      </c>
      <c r="G17" s="33">
        <v>25857</v>
      </c>
      <c r="H17" s="26">
        <v>92.6</v>
      </c>
      <c r="I17" s="38"/>
    </row>
    <row r="18" spans="1:9" s="2" customFormat="1" ht="24.75" customHeight="1">
      <c r="A18" s="34" t="s">
        <v>483</v>
      </c>
      <c r="B18" s="31">
        <v>440</v>
      </c>
      <c r="C18" s="32">
        <v>501</v>
      </c>
      <c r="D18" s="23">
        <f t="shared" si="0"/>
        <v>113.86363636363637</v>
      </c>
      <c r="E18" s="28" t="s">
        <v>50</v>
      </c>
      <c r="F18" s="25">
        <v>2078</v>
      </c>
      <c r="G18" s="33">
        <v>308</v>
      </c>
      <c r="H18" s="26">
        <f t="shared" si="1"/>
        <v>14.82194417709336</v>
      </c>
      <c r="I18" s="38"/>
    </row>
    <row r="19" spans="1:9" s="2" customFormat="1" ht="24.75" customHeight="1">
      <c r="A19" s="34" t="s">
        <v>484</v>
      </c>
      <c r="B19" s="31">
        <v>50</v>
      </c>
      <c r="C19" s="32">
        <v>3</v>
      </c>
      <c r="D19" s="23">
        <f t="shared" si="0"/>
        <v>6</v>
      </c>
      <c r="E19" s="28" t="s">
        <v>53</v>
      </c>
      <c r="F19" s="33">
        <v>330</v>
      </c>
      <c r="G19" s="33">
        <v>147</v>
      </c>
      <c r="H19" s="26">
        <f t="shared" si="1"/>
        <v>44.54545454545455</v>
      </c>
      <c r="I19" s="38"/>
    </row>
    <row r="20" spans="1:9" s="2" customFormat="1" ht="21" customHeight="1">
      <c r="A20" s="27" t="s">
        <v>485</v>
      </c>
      <c r="B20" s="32">
        <f>SUM(B21:B25)</f>
        <v>2000</v>
      </c>
      <c r="C20" s="32">
        <f>SUM(C21:C25)</f>
        <v>740</v>
      </c>
      <c r="D20" s="23">
        <f t="shared" si="0"/>
        <v>37</v>
      </c>
      <c r="E20" s="28" t="s">
        <v>56</v>
      </c>
      <c r="F20" s="33">
        <v>270</v>
      </c>
      <c r="G20" s="25">
        <v>117</v>
      </c>
      <c r="H20" s="26">
        <f t="shared" si="1"/>
        <v>43.333333333333336</v>
      </c>
      <c r="I20" s="38"/>
    </row>
    <row r="21" spans="1:9" s="2" customFormat="1" ht="24.75" customHeight="1">
      <c r="A21" s="27" t="s">
        <v>486</v>
      </c>
      <c r="B21" s="22">
        <v>300</v>
      </c>
      <c r="C21" s="22">
        <v>93</v>
      </c>
      <c r="D21" s="23">
        <f t="shared" si="0"/>
        <v>31</v>
      </c>
      <c r="E21" s="28" t="s">
        <v>487</v>
      </c>
      <c r="F21" s="25">
        <v>530</v>
      </c>
      <c r="G21" s="33">
        <v>439</v>
      </c>
      <c r="H21" s="26">
        <f t="shared" si="1"/>
        <v>82.83018867924528</v>
      </c>
      <c r="I21" s="38"/>
    </row>
    <row r="22" spans="1:9" s="2" customFormat="1" ht="24.75" customHeight="1">
      <c r="A22" s="27" t="s">
        <v>488</v>
      </c>
      <c r="B22" s="31">
        <v>550</v>
      </c>
      <c r="C22" s="32">
        <v>26</v>
      </c>
      <c r="D22" s="23">
        <f t="shared" si="0"/>
        <v>4.7272727272727275</v>
      </c>
      <c r="E22" s="28" t="s">
        <v>489</v>
      </c>
      <c r="F22" s="33">
        <v>8354</v>
      </c>
      <c r="G22" s="33">
        <v>1760</v>
      </c>
      <c r="H22" s="26">
        <f t="shared" si="1"/>
        <v>21.067751975101746</v>
      </c>
      <c r="I22" s="38"/>
    </row>
    <row r="23" spans="1:9" s="2" customFormat="1" ht="24.75" customHeight="1">
      <c r="A23" s="34" t="s">
        <v>490</v>
      </c>
      <c r="B23" s="31">
        <v>350</v>
      </c>
      <c r="C23" s="32">
        <v>125</v>
      </c>
      <c r="D23" s="23">
        <f t="shared" si="0"/>
        <v>35.714285714285715</v>
      </c>
      <c r="E23" s="28" t="s">
        <v>491</v>
      </c>
      <c r="F23" s="33">
        <v>494</v>
      </c>
      <c r="G23" s="25">
        <v>235</v>
      </c>
      <c r="H23" s="26">
        <f t="shared" si="1"/>
        <v>47.57085020242915</v>
      </c>
      <c r="I23" s="38"/>
    </row>
    <row r="24" spans="1:9" s="2" customFormat="1" ht="34.5" customHeight="1">
      <c r="A24" s="27" t="s">
        <v>492</v>
      </c>
      <c r="B24" s="31">
        <v>300</v>
      </c>
      <c r="C24" s="32">
        <v>83</v>
      </c>
      <c r="D24" s="23">
        <f t="shared" si="0"/>
        <v>27.666666666666668</v>
      </c>
      <c r="E24" s="28" t="s">
        <v>493</v>
      </c>
      <c r="F24" s="25">
        <v>1000</v>
      </c>
      <c r="G24" s="33"/>
      <c r="H24" s="26"/>
      <c r="I24" s="39" t="s">
        <v>494</v>
      </c>
    </row>
    <row r="25" spans="1:9" s="2" customFormat="1" ht="24.75" customHeight="1">
      <c r="A25" s="27" t="s">
        <v>495</v>
      </c>
      <c r="B25" s="31">
        <v>500</v>
      </c>
      <c r="C25" s="32">
        <v>413</v>
      </c>
      <c r="D25" s="23">
        <f t="shared" si="0"/>
        <v>82.6</v>
      </c>
      <c r="E25" s="28" t="s">
        <v>496</v>
      </c>
      <c r="F25" s="33">
        <v>933</v>
      </c>
      <c r="G25" s="33">
        <v>680</v>
      </c>
      <c r="H25" s="26">
        <f t="shared" si="1"/>
        <v>72.88317256162915</v>
      </c>
      <c r="I25" s="38"/>
    </row>
    <row r="26" spans="1:9" s="2" customFormat="1" ht="24.75" customHeight="1">
      <c r="A26" s="21" t="s">
        <v>497</v>
      </c>
      <c r="B26" s="32">
        <f>SUM(B27:B28)</f>
        <v>9000</v>
      </c>
      <c r="C26" s="32">
        <f>SUM(C27:C28)</f>
        <v>2344</v>
      </c>
      <c r="D26" s="35">
        <f t="shared" si="0"/>
        <v>26.04444444444444</v>
      </c>
      <c r="E26" s="28" t="s">
        <v>498</v>
      </c>
      <c r="F26" s="33">
        <v>8415</v>
      </c>
      <c r="G26" s="25">
        <v>1530</v>
      </c>
      <c r="H26" s="26">
        <f t="shared" si="1"/>
        <v>18.181818181818183</v>
      </c>
      <c r="I26" s="38"/>
    </row>
    <row r="27" spans="1:9" s="2" customFormat="1" ht="24.75" customHeight="1">
      <c r="A27" s="34" t="s">
        <v>499</v>
      </c>
      <c r="B27" s="31">
        <v>7000</v>
      </c>
      <c r="C27" s="32">
        <v>1604</v>
      </c>
      <c r="D27" s="35">
        <f t="shared" si="0"/>
        <v>22.914285714285715</v>
      </c>
      <c r="E27" s="28"/>
      <c r="F27" s="33"/>
      <c r="G27" s="33"/>
      <c r="H27" s="26"/>
      <c r="I27" s="38"/>
    </row>
    <row r="28" spans="1:9" s="2" customFormat="1" ht="24.75" customHeight="1">
      <c r="A28" s="27" t="s">
        <v>500</v>
      </c>
      <c r="B28" s="31">
        <v>2000</v>
      </c>
      <c r="C28" s="32">
        <v>740</v>
      </c>
      <c r="D28" s="35">
        <f t="shared" si="0"/>
        <v>37</v>
      </c>
      <c r="E28" s="28"/>
      <c r="F28" s="33"/>
      <c r="G28" s="25"/>
      <c r="H28" s="26"/>
      <c r="I28" s="38"/>
    </row>
  </sheetData>
  <sheetProtection/>
  <mergeCells count="3">
    <mergeCell ref="A2:H2"/>
    <mergeCell ref="A4:D4"/>
    <mergeCell ref="E4:I4"/>
  </mergeCells>
  <printOptions/>
  <pageMargins left="0.39" right="0.23" top="0.47" bottom="0.3" header="0.22" footer="0.18"/>
  <pageSetup horizontalDpi="600" verticalDpi="600" orientation="portrait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xy</cp:lastModifiedBy>
  <cp:lastPrinted>2017-03-13T02:08:35Z</cp:lastPrinted>
  <dcterms:created xsi:type="dcterms:W3CDTF">2015-03-12T02:16:13Z</dcterms:created>
  <dcterms:modified xsi:type="dcterms:W3CDTF">2018-09-10T07:25:35Z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